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Escolas" sheetId="1" r:id="rId1"/>
    <sheet name="Creches" sheetId="2" r:id="rId2"/>
    <sheet name="Total" sheetId="3" r:id="rId3"/>
  </sheets>
  <definedNames/>
  <calcPr fullCalcOnLoad="1"/>
</workbook>
</file>

<file path=xl/sharedStrings.xml><?xml version="1.0" encoding="utf-8"?>
<sst xmlns="http://schemas.openxmlformats.org/spreadsheetml/2006/main" count="441" uniqueCount="117">
  <si>
    <t>Inhame dedo</t>
  </si>
  <si>
    <t>Tomate Salada</t>
  </si>
  <si>
    <t>Batata Doce</t>
  </si>
  <si>
    <t>Batata Inglesa</t>
  </si>
  <si>
    <t>Cenoura</t>
  </si>
  <si>
    <t>Banana Prata</t>
  </si>
  <si>
    <t>Mandioca cacau</t>
  </si>
  <si>
    <t>Repolho</t>
  </si>
  <si>
    <t>Chuchu</t>
  </si>
  <si>
    <t>Couve</t>
  </si>
  <si>
    <t>Alface</t>
  </si>
  <si>
    <t>Banana da Terra</t>
  </si>
  <si>
    <t>Beterraba</t>
  </si>
  <si>
    <t>Taioba</t>
  </si>
  <si>
    <t>Unid de Med</t>
  </si>
  <si>
    <t>kg</t>
  </si>
  <si>
    <t>Laranja Campista</t>
  </si>
  <si>
    <t>Mexerica Pokan</t>
  </si>
  <si>
    <t>Total</t>
  </si>
  <si>
    <t>Fev.</t>
  </si>
  <si>
    <t>Abóbora Madura</t>
  </si>
  <si>
    <t>Alface lisa, com folhas brilhantes, firmes e sem áreas escuras, frescas, com coloração e tamanho uniforme, sem sujidade e outros defeitos que possam alterar sua aparência.</t>
  </si>
  <si>
    <t>Abóbora madura, com casca firme, tamanho uniforme, sem ferimentos ou defeitos, intáctas e bem desenvolvidas, livres de terra.</t>
  </si>
  <si>
    <t>Abobrinha</t>
  </si>
  <si>
    <t>Abobrinha verde, de primeira, tamanho médio, uniforme, cor uniforme e com brilho, firmes e bem desenvolvidas, sem ferimentos ou defeitos, sem terra aderida.</t>
  </si>
  <si>
    <t>Banana prata de 1ª qualidade, graúdas (120 a 150g), em penca, frutos de 60 a 70% de maturação, com casca uniformes no grau máximo de evolução do tamanho, aroma e sabor da espécie, sem ferimentos ou defeitos, firmes e com brilho.</t>
  </si>
  <si>
    <t>Banana da terra de 1ª qualidade, graúdas, em penca, frutos de 60 a 70% de maturação, com casca uniformes no grau máximo de evolução do tamanho, aroma e sabor da espécie, sem ferimentos ou defeitos, firmes e com brilho.</t>
  </si>
  <si>
    <t>Couve fresca, firme, folhas intáctas, sem defeitos e manchas, com coloração e tamanho uniformes e típicos da variedade</t>
  </si>
  <si>
    <t>Mandioca tipo branca, de primeira, raízes no grau normal de evolução no tamanho, uniformes, frescas e com casca inteira, sem ferimentos ou defeitos, não fibrosa, livre de terra.</t>
  </si>
  <si>
    <t>Taioba, folhas firmes, frescas, com coloração e tamanho uniformes e típicos da variedade, folhas sem sujidades e defeitos.</t>
  </si>
  <si>
    <t>Tomate tipo salada, tamanho médio a grande, de primeira, com aproximadamente 60% de maturação, sem ferimentos ou defeitos, tenros, sem manchas, com coloração uniforme e brilho.</t>
  </si>
  <si>
    <t>Batata doce, de primeira, raízes no grau normal de evolução no tamanho, uniformes, frescas e com casca inteira, sem ferimentos ou defeitos, livre de terra.</t>
  </si>
  <si>
    <t>Inhame dedo, de primeira, raízes no grau normal de evolução no tamanho, uniformes, frescas, sem ferimentos ou defeitos, livre de terra.</t>
  </si>
  <si>
    <t>Cenoura fresca, graúda, grau normal de evolução no tamanho, uniforme, sem ferimentos e defeitos.</t>
  </si>
  <si>
    <t>Beterraba, de primeira, seca e limpa, fresca, firme, sem folhas, cor vermelho intenso, tamanho médio, sem defeitos.</t>
  </si>
  <si>
    <t>Batata do tipo inglesa, de primeira, tamanho médio, uniformes, frescas e com casca inteira, sem ferimentos ou defeitos, livre de terra, sem manchas e brotos.</t>
  </si>
  <si>
    <t>Chuchu verde ou branco, de primeira, fresco, tamanho médio, com casca intacta, sem ruptura e brotos.</t>
  </si>
  <si>
    <t>Repolho branco, fresco, cabeça graúda, sem parte moles, não amarelado ou murcho, folhas intactas.</t>
  </si>
  <si>
    <t>Mexerica do tipo pokan, fresca, madura, tamanho médio, cascas firmes e brilhantes, sem ferimentos, defeitos e manchas.</t>
  </si>
  <si>
    <t>Laranja madura, doce, tamanho médio, cascas firmes e brilhantes, sem defeitos e ferimentos.</t>
  </si>
  <si>
    <t>Relação e Classificação dos Gêneros e Estimativa de Consumo Mensal</t>
  </si>
  <si>
    <t>Polpa de Frutas</t>
  </si>
  <si>
    <t>Polpa de Frutas sabores diversos, embalagem de 1kg, diluição de 1/6, com data de processamento e validade.</t>
  </si>
  <si>
    <t>Morango</t>
  </si>
  <si>
    <t>Rapadura</t>
  </si>
  <si>
    <t>Queijo Minas Frescal</t>
  </si>
  <si>
    <t>Produto deve apresentar coloração vermelha brilhante, frescos, sem ferimentos e manchas. Embalagem plástica que garanta a integridade do produto</t>
  </si>
  <si>
    <t>Filé de Tilápia</t>
  </si>
  <si>
    <t>Peixe: tilápia, congelado (temperatura de entrega entre -12ºC e -18ºC), em filé, sem pele e espinhas, limpo, com cor, cheiro e sabor característicos, sem manchas esverdeadas, parasitas, lesões e traumatismos, pesando aproximadamente 70g cada unidade, acondicionados em sacos plásticos transparentes, resistentes, atóxicos, devendo apresentar na embalagem (contendo 1kg) a identificação do fornecedor e telefone, nome do produto, peso, prazo de validade, informações nutricionais e selo de inspeção sanitária municipal, estadual ou federal. Deverá ser transpotado em condições que presrvem as características do alimento congelado, como também a qualidade do mesmo quanto às características fisicoquímicas, microbiológicas e microscópicas. Os pescados não deverão ser provenientes de águas contaminadas ou poluídas e nem recolhido morto.</t>
  </si>
  <si>
    <t>Brócolis</t>
  </si>
  <si>
    <t>Pepino</t>
  </si>
  <si>
    <t>Vagem</t>
  </si>
  <si>
    <t>Pimentão Verde</t>
  </si>
  <si>
    <t>Espinafre</t>
  </si>
  <si>
    <t>Caqui</t>
  </si>
  <si>
    <t>Laranja</t>
  </si>
  <si>
    <t>Agrião</t>
  </si>
  <si>
    <t>Out</t>
  </si>
  <si>
    <t>Nov</t>
  </si>
  <si>
    <t>Dez</t>
  </si>
  <si>
    <t>Hortelã</t>
  </si>
  <si>
    <t>Melancia</t>
  </si>
  <si>
    <t>Queijo Minas Fescal</t>
  </si>
  <si>
    <t>Farinha de Mandioca</t>
  </si>
  <si>
    <t>Feijão Preto</t>
  </si>
  <si>
    <t>Feijão Carioquinha</t>
  </si>
  <si>
    <t>Fubá</t>
  </si>
  <si>
    <t>Canjiquinha</t>
  </si>
  <si>
    <t>Pó de Café</t>
  </si>
  <si>
    <t>Pimentão</t>
  </si>
  <si>
    <t>Agrião com folhas verdes brilhante, firme e sem áreas escuras, fresco, com coloração e tamanho uniforme, sem sujidades e outros defeitos que possam alterar sua aparência.</t>
  </si>
  <si>
    <t>Brócolis fresco, folhas e talos verde escuro, firmes, sem manchas, sem insetos, sem sujidades e outros defeitos que possam alterar sua aparência.</t>
  </si>
  <si>
    <t>Espinafre fresco, com folhas verdes brilhantes, firmes e sem áreas escuras, com coloração e tamanho uniforme, sem sujidade e outros defeitos que possam alterar sua aparência.</t>
  </si>
  <si>
    <t>Hortelã fresco, com folhas verdes brilhantes, firmes, íntegras e sem áreas escuras, com coloração e tamanho uniforme, sem sujidade e outros defeitos que possam alterar sua aparência.</t>
  </si>
  <si>
    <t>Pimentão Verde, frescos, coloração brilhante, sem ferimentos e manchas, aspecto firme e sem sujidades e insetos.</t>
  </si>
  <si>
    <t>Vagem tipo manteiga, com coloração verde, frescas, macias, sem ferimentos e manchas</t>
  </si>
  <si>
    <t>Abóbora madura, de primeira, com casca firme, tamanho uniforme, sem ferimentos ou defeitos, intáctas e bem desenvolvidas, livres de terra.</t>
  </si>
  <si>
    <t>Fruto maduro, firme, coloração vermelha, tamanho médio, sem defeitos e ferimentos</t>
  </si>
  <si>
    <t>Pó de café torrado e moído, bebida dura - pct 500g, de primeira qualidade. Acondicionado em pct de 500g com data de validade e fabricação, aroma intenso, moagem fina, ponto de torra médio.</t>
  </si>
  <si>
    <t>Especificações dos Produtos</t>
  </si>
  <si>
    <t>Programa Nacional de Alimentação Escolar - Creches Municipais</t>
  </si>
  <si>
    <t>SECRETARIA MUNICIPAL DE EDUCAÇÃO - IÚNA - ES</t>
  </si>
  <si>
    <t>Queijo Minas Frescal, com registro no Serviço de Inpeção Municipal, embalagem plástica transparente, atóxica, individual, com data de fabricação e validade.</t>
  </si>
  <si>
    <t>Abacate</t>
  </si>
  <si>
    <t>Melancia Fresca, peso de aproximadamente 8kg. Casca lisae brilhante, coloração e tamanho uniforme, polpa vermelha.</t>
  </si>
  <si>
    <t>Fubá enriquecido com ácido fólico e ferro, de acordo com RDC nº 263 de 22/09//05, da ANVISA, de cor amarela, com aspécto, cor, cheiro e sabor próprios, com ausência de umidade, fermentação, ranço, fungos, isentos, de sujidades, parasitas e larvas, acondicionado em saco plástico transparente, atóxico com 1kg, com data de fabricação e validade.</t>
  </si>
  <si>
    <t>Polpa de Frutas sabores diversos, embalagem de 1kg, diluição de 1/5, com data de processamento e validade, e registro de inspeção do órgão competente.</t>
  </si>
  <si>
    <t>Abacate verde, de primeira qualidade, tamanho médio, uniforme, cor uniforme e com brilho, firmes e bem desenvolvidas, sem ferimentos ou defeitos, maduros.</t>
  </si>
  <si>
    <t>Programa Nacional de Alimentação Escolar - Escolas Municipais</t>
  </si>
  <si>
    <t>Milho Verde</t>
  </si>
  <si>
    <t>Cebola</t>
  </si>
  <si>
    <t>Cebolinha</t>
  </si>
  <si>
    <t>Coentro</t>
  </si>
  <si>
    <t>Cebola Branca</t>
  </si>
  <si>
    <t>Cebolinha in natura</t>
  </si>
  <si>
    <t>Cebolinha in natura, fresca, de 1ª qualidade, tamanho e coloração uniforme, devendo ser bem desenvolvida, firme e intacta, isenta de queimaduras, sujidades, parasitas e larvas. Cada molho com no mínimo 200g.</t>
  </si>
  <si>
    <t>Coentro in natura, fresco, de 1ª qualidade, tamanho e coloração uniforme, devendo ser bem desenvolvida, firme e intacta, isenta de queimaduras, sujidades, parasitas e larvas. Cada molho com no mínimo 200g.</t>
  </si>
  <si>
    <t>Milho verde in natura, apresentação espiga de 1ª qualidade, tamanho médio a grande, grãos íntegros, grau de maturação verde, sem presença de fungos. As espigas deverão estar descascadas, sem presença do cabelo próprio do milho, embalado em saco plástico transparente, atóxico.</t>
  </si>
  <si>
    <t>Branca especial, de primeira, in natura, tamanho médio, sem leões de origem física ou mecãnica, perfurações e cortes, tamanho e coloração uniformes, apresentando grau de maturação adequado a manipulação, transporte e consumo, isenta de sujidades, parasitas e larvas.</t>
  </si>
  <si>
    <t>Molho</t>
  </si>
  <si>
    <t>Mar</t>
  </si>
  <si>
    <t>Abr</t>
  </si>
  <si>
    <t>Mai</t>
  </si>
  <si>
    <t xml:space="preserve">Jun </t>
  </si>
  <si>
    <t>Jul</t>
  </si>
  <si>
    <t>Set</t>
  </si>
  <si>
    <t>Ago</t>
  </si>
  <si>
    <t>Farinha Mandioca</t>
  </si>
  <si>
    <t>Fev</t>
  </si>
  <si>
    <t>Chamada Pública da Agricultura Familiar - 2019</t>
  </si>
  <si>
    <t>Consumo Total de Gêneros - Escolas e Creches</t>
  </si>
  <si>
    <t>Canjiquinha de cor amarela, fina, com aspécto, cor, cheiro e sabor próprios, com ausência de umidade, fermentação, ranço, fungos, isento, de sujidades, parasitas e larvas, acondicionado em saco plástico transparente, atóxico com 1kg, com data de fabricação e validade.</t>
  </si>
  <si>
    <t xml:space="preserve">Farinha de Mandioca torrada, seca, branca, isenta de sujidades, parasitas e larvas, com aspecto, odor e sabor próprios, acondicionada em embalagem de polietileno, transparente, atóxico, contendo 1kg, data de fabricação e validade. </t>
  </si>
  <si>
    <t>Feijão Carioquinha, safra nova, constituído de grãos inteiros e sadios, isento de material terroso, sujidades, insetos, fungos, embalado em saco plástico transparente de 1kg, com data de validade.</t>
  </si>
  <si>
    <t>Feijão Preto, safra nova, constituído de grãos inteiros e sadios, isento de material terroso, sujidades, insetos, fungos embalado em saco plástico transparente de 1kg, com data de validade.</t>
  </si>
  <si>
    <t xml:space="preserve">Obs.: *Para os produtos: Canjiquinha, farinha de mandioca, fubá, pó de café e rapadura, o fornecedor deverá apresentar alvará sanitário e de localização atualizados junto a VISA municipal.                                                                                                                                                                                                      *Para os produtos: filé de tilápia, polpa de fruta e queijo minas o fornecedor deverá apresentar o registro de inspeção do órgão competente.                                                                                                                                                                                                                            * Apresentar amostras dos seguintes produtos: Canjiquinha, farinha de mandioca, feijão carioquinha e preto, fubá, filé de tilápia, pó de café, polpa de fruta, queijo minas e rapadura.                                                                                                                                                                                                                  *A entrega dos produtos será semanal conforme cronograma em anexo no edital de chamada pública, exceto para os produtos: canjiquinha, farinha de mandioca, feijão, fubá, filé de tilápia, pó de café e rapadura que deverá ser de uma entrega mensal.                                                                                                                                                                                                 *Os produtos fora do padrão de qualidade deverão ser repostos pelo agricultor.                                                                                                                              * Alterações nas quantidades podem ocorrer devido a possíveis alterações no calendário escolar de 2019.                                                                                                                                                                                                                                  * As entregas deverão ser feitas nas EMEF Nagem Abikahir e Deolinda Amorim de Oliveira e nas Creches Prof. Maria da Penha Amorim, Helena Vieira de Moraes, Casulo, Vovó Orcília e APAE. Para as demais escolas e creches a entrega deverá ser feita no Estoque da Secretaria de Educação pesado, embalado e identificado conforme cronograma de entrega em anexo.                                                         </t>
  </si>
  <si>
    <t>Rapadura de cana-de-açúcar, embalagem plástica individual, intacta,  rótulo apresentando valor nutricional com data de fabricação, validade e procedência.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</si>
</sst>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zoomScalePageLayoutView="0" workbookViewId="0" topLeftCell="A64">
      <selection activeCell="B81" sqref="B81:N81"/>
    </sheetView>
  </sheetViews>
  <sheetFormatPr defaultColWidth="9.140625" defaultRowHeight="12.75"/>
  <cols>
    <col min="1" max="1" width="21.421875" style="0" customWidth="1"/>
    <col min="2" max="2" width="8.7109375" style="0" customWidth="1"/>
    <col min="3" max="3" width="6.28125" style="0" customWidth="1"/>
    <col min="4" max="4" width="6.7109375" style="0" customWidth="1"/>
    <col min="5" max="5" width="5.8515625" style="0" customWidth="1"/>
    <col min="6" max="6" width="5.421875" style="0" customWidth="1"/>
    <col min="7" max="7" width="5.7109375" style="0" customWidth="1"/>
    <col min="8" max="8" width="5.28125" style="0" customWidth="1"/>
    <col min="9" max="9" width="5.7109375" style="0" customWidth="1"/>
    <col min="10" max="10" width="5.140625" style="0" customWidth="1"/>
    <col min="11" max="12" width="5.421875" style="0" customWidth="1"/>
    <col min="13" max="13" width="5.28125" style="0" customWidth="1"/>
    <col min="14" max="14" width="6.421875" style="0" customWidth="1"/>
  </cols>
  <sheetData>
    <row r="1" spans="1:14" ht="22.5" customHeight="1">
      <c r="A1" s="14" t="s">
        <v>81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</row>
    <row r="2" spans="1:14" ht="22.5" customHeight="1">
      <c r="A2" s="17" t="s">
        <v>88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22.5" customHeight="1">
      <c r="A3" s="17" t="s">
        <v>109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22.5" customHeight="1">
      <c r="A4" s="17" t="s">
        <v>40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30" customHeight="1">
      <c r="A5" s="2"/>
      <c r="B5" s="5" t="s">
        <v>14</v>
      </c>
      <c r="C5" s="1" t="s">
        <v>19</v>
      </c>
      <c r="D5" s="1" t="s">
        <v>100</v>
      </c>
      <c r="E5" s="1" t="s">
        <v>101</v>
      </c>
      <c r="F5" s="1" t="s">
        <v>102</v>
      </c>
      <c r="G5" s="1" t="s">
        <v>103</v>
      </c>
      <c r="H5" s="1" t="s">
        <v>104</v>
      </c>
      <c r="I5" s="1" t="s">
        <v>106</v>
      </c>
      <c r="J5" s="1" t="s">
        <v>105</v>
      </c>
      <c r="K5" s="1" t="s">
        <v>57</v>
      </c>
      <c r="L5" s="1" t="s">
        <v>58</v>
      </c>
      <c r="M5" s="1" t="s">
        <v>59</v>
      </c>
      <c r="N5" s="1" t="s">
        <v>18</v>
      </c>
    </row>
    <row r="6" spans="1:14" ht="22.5" customHeight="1">
      <c r="A6" s="3" t="s">
        <v>10</v>
      </c>
      <c r="B6" s="1" t="s">
        <v>15</v>
      </c>
      <c r="C6" s="12">
        <v>163</v>
      </c>
      <c r="D6" s="12">
        <v>82</v>
      </c>
      <c r="E6" s="12">
        <v>163</v>
      </c>
      <c r="F6" s="12">
        <v>245</v>
      </c>
      <c r="G6" s="12">
        <v>163</v>
      </c>
      <c r="H6" s="12">
        <v>82</v>
      </c>
      <c r="I6" s="12">
        <v>163</v>
      </c>
      <c r="J6" s="12">
        <v>82</v>
      </c>
      <c r="K6" s="12">
        <v>0</v>
      </c>
      <c r="L6" s="12">
        <v>163</v>
      </c>
      <c r="M6" s="12">
        <v>0</v>
      </c>
      <c r="N6" s="10">
        <f aca="true" t="shared" si="0" ref="N6:N33">SUM(C6:M6)</f>
        <v>1306</v>
      </c>
    </row>
    <row r="7" spans="1:14" ht="22.5" customHeight="1">
      <c r="A7" s="3" t="s">
        <v>20</v>
      </c>
      <c r="B7" s="1" t="s">
        <v>15</v>
      </c>
      <c r="C7" s="12">
        <v>200</v>
      </c>
      <c r="D7" s="12">
        <v>200</v>
      </c>
      <c r="E7" s="12">
        <v>200</v>
      </c>
      <c r="F7" s="12">
        <v>200</v>
      </c>
      <c r="G7" s="12">
        <v>400</v>
      </c>
      <c r="H7" s="12">
        <v>0</v>
      </c>
      <c r="I7" s="12">
        <v>400</v>
      </c>
      <c r="J7" s="12">
        <v>200</v>
      </c>
      <c r="K7" s="12">
        <v>0</v>
      </c>
      <c r="L7" s="12">
        <v>400</v>
      </c>
      <c r="M7" s="12">
        <v>0</v>
      </c>
      <c r="N7" s="10">
        <f t="shared" si="0"/>
        <v>2200</v>
      </c>
    </row>
    <row r="8" spans="1:14" ht="22.5" customHeight="1">
      <c r="A8" s="3" t="s">
        <v>56</v>
      </c>
      <c r="B8" s="1" t="s">
        <v>15</v>
      </c>
      <c r="C8" s="12">
        <v>0</v>
      </c>
      <c r="D8" s="12">
        <v>0</v>
      </c>
      <c r="E8" s="12">
        <v>0</v>
      </c>
      <c r="F8" s="12">
        <v>0</v>
      </c>
      <c r="G8" s="12">
        <v>72</v>
      </c>
      <c r="H8" s="12">
        <v>72</v>
      </c>
      <c r="I8" s="12">
        <v>72</v>
      </c>
      <c r="J8" s="12">
        <v>72</v>
      </c>
      <c r="K8" s="12">
        <v>0</v>
      </c>
      <c r="L8" s="12">
        <v>0</v>
      </c>
      <c r="M8" s="12">
        <v>0</v>
      </c>
      <c r="N8" s="10">
        <f t="shared" si="0"/>
        <v>288</v>
      </c>
    </row>
    <row r="9" spans="1:14" ht="22.5" customHeight="1">
      <c r="A9" s="3" t="s">
        <v>5</v>
      </c>
      <c r="B9" s="1" t="s">
        <v>15</v>
      </c>
      <c r="C9" s="12">
        <v>1062</v>
      </c>
      <c r="D9" s="12">
        <v>1062</v>
      </c>
      <c r="E9" s="12">
        <v>1062</v>
      </c>
      <c r="F9" s="12">
        <v>1416</v>
      </c>
      <c r="G9" s="12">
        <v>1062</v>
      </c>
      <c r="H9" s="12">
        <v>708</v>
      </c>
      <c r="I9" s="12">
        <v>1770</v>
      </c>
      <c r="J9" s="12">
        <v>1416</v>
      </c>
      <c r="K9" s="12">
        <v>1062</v>
      </c>
      <c r="L9" s="12">
        <v>1770</v>
      </c>
      <c r="M9" s="12">
        <v>708</v>
      </c>
      <c r="N9" s="10">
        <f t="shared" si="0"/>
        <v>13098</v>
      </c>
    </row>
    <row r="10" spans="1:14" ht="22.5" customHeight="1">
      <c r="A10" s="3" t="s">
        <v>11</v>
      </c>
      <c r="B10" s="1" t="s">
        <v>15</v>
      </c>
      <c r="C10" s="12">
        <v>252</v>
      </c>
      <c r="D10" s="12">
        <v>252</v>
      </c>
      <c r="E10" s="12">
        <v>525</v>
      </c>
      <c r="F10" s="12">
        <v>252</v>
      </c>
      <c r="G10" s="12">
        <v>252</v>
      </c>
      <c r="H10" s="12">
        <v>0</v>
      </c>
      <c r="I10" s="12">
        <v>504</v>
      </c>
      <c r="J10" s="12">
        <v>252</v>
      </c>
      <c r="K10" s="12">
        <v>252</v>
      </c>
      <c r="L10" s="12">
        <v>0</v>
      </c>
      <c r="M10" s="12">
        <v>0</v>
      </c>
      <c r="N10" s="10">
        <f t="shared" si="0"/>
        <v>2541</v>
      </c>
    </row>
    <row r="11" spans="1:14" ht="22.5" customHeight="1">
      <c r="A11" s="3" t="s">
        <v>2</v>
      </c>
      <c r="B11" s="1" t="s">
        <v>15</v>
      </c>
      <c r="C11" s="12">
        <v>200</v>
      </c>
      <c r="D11" s="12">
        <v>400</v>
      </c>
      <c r="E11" s="12">
        <v>0</v>
      </c>
      <c r="F11" s="12">
        <v>200</v>
      </c>
      <c r="G11" s="12">
        <v>400</v>
      </c>
      <c r="H11" s="12">
        <v>400</v>
      </c>
      <c r="I11" s="12">
        <v>400</v>
      </c>
      <c r="J11" s="12">
        <v>400</v>
      </c>
      <c r="K11" s="12">
        <v>200</v>
      </c>
      <c r="L11" s="12">
        <v>200</v>
      </c>
      <c r="M11" s="12">
        <v>200</v>
      </c>
      <c r="N11" s="10">
        <f t="shared" si="0"/>
        <v>3000</v>
      </c>
    </row>
    <row r="12" spans="1:14" ht="22.5" customHeight="1">
      <c r="A12" s="3" t="s">
        <v>3</v>
      </c>
      <c r="B12" s="1" t="s">
        <v>15</v>
      </c>
      <c r="C12" s="12">
        <f>480+85</f>
        <v>565</v>
      </c>
      <c r="D12" s="12">
        <f>240+145</f>
        <v>385</v>
      </c>
      <c r="E12" s="12">
        <v>565</v>
      </c>
      <c r="F12" s="12">
        <f>242+72</f>
        <v>314</v>
      </c>
      <c r="G12" s="12">
        <v>480</v>
      </c>
      <c r="H12" s="12">
        <v>480</v>
      </c>
      <c r="I12" s="12">
        <v>720</v>
      </c>
      <c r="J12" s="12">
        <v>805</v>
      </c>
      <c r="K12" s="12">
        <v>480</v>
      </c>
      <c r="L12" s="12">
        <v>960</v>
      </c>
      <c r="M12" s="12">
        <v>240</v>
      </c>
      <c r="N12" s="10">
        <f t="shared" si="0"/>
        <v>5994</v>
      </c>
    </row>
    <row r="13" spans="1:14" ht="22.5" customHeight="1">
      <c r="A13" s="3" t="s">
        <v>12</v>
      </c>
      <c r="B13" s="1" t="s">
        <v>15</v>
      </c>
      <c r="C13" s="12">
        <v>0</v>
      </c>
      <c r="D13" s="12">
        <v>135</v>
      </c>
      <c r="E13" s="12">
        <v>135</v>
      </c>
      <c r="F13" s="12">
        <v>135</v>
      </c>
      <c r="G13" s="12">
        <v>135</v>
      </c>
      <c r="H13" s="12">
        <v>135</v>
      </c>
      <c r="I13" s="12">
        <v>270</v>
      </c>
      <c r="J13" s="12">
        <v>270</v>
      </c>
      <c r="K13" s="12">
        <v>0</v>
      </c>
      <c r="L13" s="12">
        <v>0</v>
      </c>
      <c r="M13" s="12">
        <v>0</v>
      </c>
      <c r="N13" s="10">
        <f t="shared" si="0"/>
        <v>1215</v>
      </c>
    </row>
    <row r="14" spans="1:14" ht="22.5" customHeight="1">
      <c r="A14" s="3" t="s">
        <v>49</v>
      </c>
      <c r="B14" s="1" t="s">
        <v>15</v>
      </c>
      <c r="C14" s="12">
        <v>0</v>
      </c>
      <c r="D14" s="12">
        <v>0</v>
      </c>
      <c r="E14" s="12">
        <v>142</v>
      </c>
      <c r="F14" s="12">
        <v>142</v>
      </c>
      <c r="G14" s="12">
        <v>0</v>
      </c>
      <c r="H14" s="12">
        <v>0</v>
      </c>
      <c r="I14" s="12">
        <v>73</v>
      </c>
      <c r="J14" s="12">
        <v>73</v>
      </c>
      <c r="K14" s="12">
        <v>73</v>
      </c>
      <c r="L14" s="12">
        <v>73</v>
      </c>
      <c r="M14" s="12">
        <v>0</v>
      </c>
      <c r="N14" s="10">
        <f t="shared" si="0"/>
        <v>576</v>
      </c>
    </row>
    <row r="15" spans="1:14" ht="22.5" customHeight="1">
      <c r="A15" s="3" t="s">
        <v>67</v>
      </c>
      <c r="B15" s="1" t="s">
        <v>15</v>
      </c>
      <c r="C15" s="12">
        <v>120</v>
      </c>
      <c r="D15" s="12">
        <v>120</v>
      </c>
      <c r="E15" s="12">
        <v>120</v>
      </c>
      <c r="F15" s="12">
        <v>90</v>
      </c>
      <c r="G15" s="12">
        <v>120</v>
      </c>
      <c r="H15" s="12">
        <v>0</v>
      </c>
      <c r="I15" s="12">
        <v>120</v>
      </c>
      <c r="J15" s="12">
        <v>120</v>
      </c>
      <c r="K15" s="12">
        <v>90</v>
      </c>
      <c r="L15" s="12">
        <v>80</v>
      </c>
      <c r="M15" s="12">
        <v>0</v>
      </c>
      <c r="N15" s="10">
        <f>SUM(C15:M15)</f>
        <v>980</v>
      </c>
    </row>
    <row r="16" spans="1:14" ht="22.5" customHeight="1">
      <c r="A16" s="3" t="s">
        <v>54</v>
      </c>
      <c r="B16" s="1" t="s">
        <v>15</v>
      </c>
      <c r="C16" s="12">
        <v>0</v>
      </c>
      <c r="D16" s="12">
        <v>0</v>
      </c>
      <c r="E16" s="12">
        <v>676</v>
      </c>
      <c r="F16" s="12">
        <v>338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0">
        <f t="shared" si="0"/>
        <v>1014</v>
      </c>
    </row>
    <row r="17" spans="1:14" ht="22.5" customHeight="1">
      <c r="A17" s="3" t="s">
        <v>90</v>
      </c>
      <c r="B17" s="1" t="s">
        <v>15</v>
      </c>
      <c r="C17" s="12">
        <v>36</v>
      </c>
      <c r="D17" s="12">
        <v>80</v>
      </c>
      <c r="E17" s="12">
        <v>80</v>
      </c>
      <c r="F17" s="12">
        <v>72</v>
      </c>
      <c r="G17" s="12">
        <v>72</v>
      </c>
      <c r="H17" s="12">
        <v>72</v>
      </c>
      <c r="I17" s="12">
        <v>72</v>
      </c>
      <c r="J17" s="12">
        <v>72</v>
      </c>
      <c r="K17" s="12">
        <v>72</v>
      </c>
      <c r="L17" s="12">
        <v>108</v>
      </c>
      <c r="M17" s="12">
        <v>0</v>
      </c>
      <c r="N17" s="10">
        <f t="shared" si="0"/>
        <v>736</v>
      </c>
    </row>
    <row r="18" spans="1:14" ht="22.5" customHeight="1">
      <c r="A18" s="3" t="s">
        <v>91</v>
      </c>
      <c r="B18" s="1" t="s">
        <v>99</v>
      </c>
      <c r="C18" s="12">
        <v>0</v>
      </c>
      <c r="D18" s="12">
        <v>104</v>
      </c>
      <c r="E18" s="12">
        <v>104</v>
      </c>
      <c r="F18" s="12">
        <v>104</v>
      </c>
      <c r="G18" s="12">
        <v>104</v>
      </c>
      <c r="H18" s="12">
        <v>0</v>
      </c>
      <c r="I18" s="12">
        <v>104</v>
      </c>
      <c r="J18" s="12">
        <v>104</v>
      </c>
      <c r="K18" s="12">
        <v>52</v>
      </c>
      <c r="L18" s="12">
        <v>156</v>
      </c>
      <c r="M18" s="12">
        <v>0</v>
      </c>
      <c r="N18" s="10">
        <f t="shared" si="0"/>
        <v>832</v>
      </c>
    </row>
    <row r="19" spans="1:14" ht="22.5" customHeight="1">
      <c r="A19" s="3" t="s">
        <v>4</v>
      </c>
      <c r="B19" s="1" t="s">
        <v>15</v>
      </c>
      <c r="C19" s="12">
        <v>220</v>
      </c>
      <c r="D19" s="12">
        <v>220</v>
      </c>
      <c r="E19" s="12">
        <v>330</v>
      </c>
      <c r="F19" s="12">
        <v>330</v>
      </c>
      <c r="G19" s="12">
        <v>220</v>
      </c>
      <c r="H19" s="12">
        <v>220</v>
      </c>
      <c r="I19" s="12">
        <v>330</v>
      </c>
      <c r="J19" s="12">
        <v>330</v>
      </c>
      <c r="K19" s="12">
        <v>220</v>
      </c>
      <c r="L19" s="12">
        <v>330</v>
      </c>
      <c r="M19" s="12">
        <v>110</v>
      </c>
      <c r="N19" s="10">
        <f t="shared" si="0"/>
        <v>2860</v>
      </c>
    </row>
    <row r="20" spans="1:14" ht="22.5" customHeight="1">
      <c r="A20" s="3" t="s">
        <v>8</v>
      </c>
      <c r="B20" s="1" t="s">
        <v>15</v>
      </c>
      <c r="C20" s="12">
        <v>0</v>
      </c>
      <c r="D20" s="12">
        <v>0</v>
      </c>
      <c r="E20" s="12">
        <v>111</v>
      </c>
      <c r="F20" s="12">
        <v>111</v>
      </c>
      <c r="G20" s="12">
        <v>222</v>
      </c>
      <c r="H20" s="12">
        <v>111</v>
      </c>
      <c r="I20" s="12">
        <v>111</v>
      </c>
      <c r="J20" s="12">
        <v>222</v>
      </c>
      <c r="K20" s="12">
        <v>111</v>
      </c>
      <c r="L20" s="12">
        <v>222</v>
      </c>
      <c r="M20" s="12">
        <v>111</v>
      </c>
      <c r="N20" s="10">
        <f t="shared" si="0"/>
        <v>1332</v>
      </c>
    </row>
    <row r="21" spans="1:14" ht="22.5" customHeight="1">
      <c r="A21" s="3" t="s">
        <v>92</v>
      </c>
      <c r="B21" s="1" t="s">
        <v>99</v>
      </c>
      <c r="C21" s="12">
        <v>0</v>
      </c>
      <c r="D21" s="12">
        <v>15</v>
      </c>
      <c r="E21" s="12">
        <v>15</v>
      </c>
      <c r="F21" s="12">
        <v>32</v>
      </c>
      <c r="G21" s="12">
        <v>32</v>
      </c>
      <c r="H21" s="12">
        <v>0</v>
      </c>
      <c r="I21" s="12">
        <v>32</v>
      </c>
      <c r="J21" s="12">
        <v>32</v>
      </c>
      <c r="K21" s="12">
        <v>32</v>
      </c>
      <c r="L21" s="12">
        <v>32</v>
      </c>
      <c r="M21" s="12">
        <v>0</v>
      </c>
      <c r="N21" s="10">
        <f t="shared" si="0"/>
        <v>222</v>
      </c>
    </row>
    <row r="22" spans="1:14" ht="22.5" customHeight="1">
      <c r="A22" s="3" t="s">
        <v>9</v>
      </c>
      <c r="B22" s="1" t="s">
        <v>15</v>
      </c>
      <c r="C22" s="12">
        <v>92</v>
      </c>
      <c r="D22" s="12">
        <v>184</v>
      </c>
      <c r="E22" s="12">
        <v>184</v>
      </c>
      <c r="F22" s="12">
        <v>184</v>
      </c>
      <c r="G22" s="12">
        <v>0</v>
      </c>
      <c r="H22" s="12">
        <v>92</v>
      </c>
      <c r="I22" s="12">
        <v>184</v>
      </c>
      <c r="J22" s="12">
        <v>92</v>
      </c>
      <c r="K22" s="12">
        <v>92</v>
      </c>
      <c r="L22" s="12">
        <v>184</v>
      </c>
      <c r="M22" s="12">
        <v>0</v>
      </c>
      <c r="N22" s="10">
        <f t="shared" si="0"/>
        <v>1288</v>
      </c>
    </row>
    <row r="23" spans="1:14" ht="22.5" customHeight="1">
      <c r="A23" s="3" t="s">
        <v>53</v>
      </c>
      <c r="B23" s="1" t="s">
        <v>15</v>
      </c>
      <c r="C23" s="12">
        <v>0</v>
      </c>
      <c r="D23" s="12">
        <v>82</v>
      </c>
      <c r="E23" s="12">
        <v>0</v>
      </c>
      <c r="F23" s="12">
        <v>0</v>
      </c>
      <c r="G23" s="12">
        <v>40</v>
      </c>
      <c r="H23" s="12">
        <v>0</v>
      </c>
      <c r="I23" s="12">
        <v>94</v>
      </c>
      <c r="J23" s="12">
        <v>94</v>
      </c>
      <c r="K23" s="12">
        <v>0</v>
      </c>
      <c r="L23" s="12">
        <v>94</v>
      </c>
      <c r="M23" s="12">
        <v>0</v>
      </c>
      <c r="N23" s="10">
        <f t="shared" si="0"/>
        <v>404</v>
      </c>
    </row>
    <row r="24" spans="1:14" ht="22.5" customHeight="1">
      <c r="A24" s="3" t="s">
        <v>107</v>
      </c>
      <c r="B24" s="1" t="s">
        <v>15</v>
      </c>
      <c r="C24" s="12">
        <v>130</v>
      </c>
      <c r="D24" s="12">
        <v>130</v>
      </c>
      <c r="E24" s="12">
        <v>130</v>
      </c>
      <c r="F24" s="12">
        <v>130</v>
      </c>
      <c r="G24" s="12">
        <v>130</v>
      </c>
      <c r="H24" s="12">
        <v>0</v>
      </c>
      <c r="I24" s="12">
        <v>130</v>
      </c>
      <c r="J24" s="12">
        <v>130</v>
      </c>
      <c r="K24" s="12">
        <v>130</v>
      </c>
      <c r="L24" s="12">
        <v>90</v>
      </c>
      <c r="M24" s="12">
        <v>0</v>
      </c>
      <c r="N24" s="10">
        <f t="shared" si="0"/>
        <v>1130</v>
      </c>
    </row>
    <row r="25" spans="1:14" ht="22.5" customHeight="1">
      <c r="A25" s="3" t="s">
        <v>65</v>
      </c>
      <c r="B25" s="1" t="s">
        <v>15</v>
      </c>
      <c r="C25" s="12">
        <v>180</v>
      </c>
      <c r="D25" s="12">
        <v>180</v>
      </c>
      <c r="E25" s="12">
        <v>180</v>
      </c>
      <c r="F25" s="12">
        <v>180</v>
      </c>
      <c r="G25" s="12">
        <v>180</v>
      </c>
      <c r="H25" s="12">
        <v>0</v>
      </c>
      <c r="I25" s="12">
        <v>180</v>
      </c>
      <c r="J25" s="12">
        <v>0</v>
      </c>
      <c r="K25" s="12">
        <v>0</v>
      </c>
      <c r="L25" s="12">
        <v>0</v>
      </c>
      <c r="M25" s="12">
        <v>0</v>
      </c>
      <c r="N25" s="10">
        <f t="shared" si="0"/>
        <v>1080</v>
      </c>
    </row>
    <row r="26" spans="1:14" ht="22.5" customHeight="1">
      <c r="A26" s="3" t="s">
        <v>64</v>
      </c>
      <c r="B26" s="1" t="s">
        <v>15</v>
      </c>
      <c r="C26" s="12">
        <v>500</v>
      </c>
      <c r="D26" s="12">
        <v>500</v>
      </c>
      <c r="E26" s="12">
        <v>500</v>
      </c>
      <c r="F26" s="12">
        <v>500</v>
      </c>
      <c r="G26" s="12">
        <v>500</v>
      </c>
      <c r="H26" s="12">
        <v>500</v>
      </c>
      <c r="I26" s="12">
        <v>500</v>
      </c>
      <c r="J26" s="12">
        <v>500</v>
      </c>
      <c r="K26" s="12">
        <v>500</v>
      </c>
      <c r="L26" s="12">
        <v>500</v>
      </c>
      <c r="M26" s="12">
        <v>0</v>
      </c>
      <c r="N26" s="10">
        <f t="shared" si="0"/>
        <v>5000</v>
      </c>
    </row>
    <row r="27" spans="1:14" ht="22.5" customHeight="1">
      <c r="A27" s="3" t="s">
        <v>66</v>
      </c>
      <c r="B27" s="1" t="s">
        <v>15</v>
      </c>
      <c r="C27" s="12">
        <v>120</v>
      </c>
      <c r="D27" s="12">
        <v>120</v>
      </c>
      <c r="E27" s="12">
        <v>120</v>
      </c>
      <c r="F27" s="12">
        <v>120</v>
      </c>
      <c r="G27" s="12">
        <v>120</v>
      </c>
      <c r="H27" s="12">
        <v>0</v>
      </c>
      <c r="I27" s="12">
        <v>120</v>
      </c>
      <c r="J27" s="12">
        <v>120</v>
      </c>
      <c r="K27" s="12">
        <v>100</v>
      </c>
      <c r="L27" s="12">
        <v>80</v>
      </c>
      <c r="M27" s="12">
        <v>0</v>
      </c>
      <c r="N27" s="10">
        <f t="shared" si="0"/>
        <v>1020</v>
      </c>
    </row>
    <row r="28" spans="1:14" ht="22.5" customHeight="1">
      <c r="A28" s="3" t="s">
        <v>47</v>
      </c>
      <c r="B28" s="1" t="s">
        <v>15</v>
      </c>
      <c r="C28" s="12">
        <v>255</v>
      </c>
      <c r="D28" s="12">
        <v>255</v>
      </c>
      <c r="E28" s="12">
        <v>255</v>
      </c>
      <c r="F28" s="12">
        <v>255</v>
      </c>
      <c r="G28" s="12">
        <v>255</v>
      </c>
      <c r="H28" s="12">
        <v>255</v>
      </c>
      <c r="I28" s="12">
        <v>255</v>
      </c>
      <c r="J28" s="12">
        <v>255</v>
      </c>
      <c r="K28" s="12">
        <v>255</v>
      </c>
      <c r="L28" s="12">
        <v>255</v>
      </c>
      <c r="M28" s="12">
        <v>0</v>
      </c>
      <c r="N28" s="10">
        <f t="shared" si="0"/>
        <v>2550</v>
      </c>
    </row>
    <row r="29" spans="1:14" ht="22.5" customHeight="1">
      <c r="A29" s="3" t="s">
        <v>60</v>
      </c>
      <c r="B29" s="1" t="s">
        <v>15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8</v>
      </c>
      <c r="J29" s="12">
        <v>0</v>
      </c>
      <c r="K29" s="12">
        <v>0</v>
      </c>
      <c r="L29" s="12">
        <v>0</v>
      </c>
      <c r="M29" s="12">
        <v>0</v>
      </c>
      <c r="N29" s="10">
        <f t="shared" si="0"/>
        <v>8</v>
      </c>
    </row>
    <row r="30" spans="1:14" ht="22.5" customHeight="1">
      <c r="A30" s="3" t="s">
        <v>0</v>
      </c>
      <c r="B30" s="1" t="s">
        <v>15</v>
      </c>
      <c r="C30" s="12">
        <v>200</v>
      </c>
      <c r="D30" s="12">
        <v>200</v>
      </c>
      <c r="E30" s="12">
        <v>200</v>
      </c>
      <c r="F30" s="12">
        <v>200</v>
      </c>
      <c r="G30" s="12">
        <v>200</v>
      </c>
      <c r="H30" s="12">
        <v>0</v>
      </c>
      <c r="I30" s="12">
        <v>600</v>
      </c>
      <c r="J30" s="12">
        <v>400</v>
      </c>
      <c r="K30" s="12">
        <v>400</v>
      </c>
      <c r="L30" s="12">
        <v>600</v>
      </c>
      <c r="M30" s="12">
        <v>200</v>
      </c>
      <c r="N30" s="10">
        <f t="shared" si="0"/>
        <v>3200</v>
      </c>
    </row>
    <row r="31" spans="1:14" ht="22.5" customHeight="1">
      <c r="A31" s="3" t="s">
        <v>55</v>
      </c>
      <c r="B31" s="1" t="s">
        <v>15</v>
      </c>
      <c r="C31" s="12">
        <v>0</v>
      </c>
      <c r="D31" s="12">
        <v>0</v>
      </c>
      <c r="E31" s="12">
        <v>0</v>
      </c>
      <c r="F31" s="12">
        <v>368</v>
      </c>
      <c r="G31" s="12">
        <v>368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0">
        <f t="shared" si="0"/>
        <v>736</v>
      </c>
    </row>
    <row r="32" spans="1:14" ht="22.5" customHeight="1">
      <c r="A32" s="3" t="s">
        <v>6</v>
      </c>
      <c r="B32" s="1" t="s">
        <v>15</v>
      </c>
      <c r="C32" s="12">
        <v>200</v>
      </c>
      <c r="D32" s="12">
        <v>200</v>
      </c>
      <c r="E32" s="12">
        <v>200</v>
      </c>
      <c r="F32" s="12">
        <v>400</v>
      </c>
      <c r="G32" s="12">
        <v>200</v>
      </c>
      <c r="H32" s="12">
        <v>400</v>
      </c>
      <c r="I32" s="12">
        <v>400</v>
      </c>
      <c r="J32" s="12">
        <v>200</v>
      </c>
      <c r="K32" s="12">
        <v>400</v>
      </c>
      <c r="L32" s="12">
        <v>400</v>
      </c>
      <c r="M32" s="12">
        <v>200</v>
      </c>
      <c r="N32" s="10">
        <f t="shared" si="0"/>
        <v>3200</v>
      </c>
    </row>
    <row r="33" spans="1:14" ht="22.5" customHeight="1">
      <c r="A33" s="3" t="s">
        <v>61</v>
      </c>
      <c r="B33" s="1" t="s">
        <v>15</v>
      </c>
      <c r="C33" s="12">
        <v>0</v>
      </c>
      <c r="D33" s="12">
        <v>576</v>
      </c>
      <c r="E33" s="12">
        <v>576</v>
      </c>
      <c r="F33" s="12">
        <v>576</v>
      </c>
      <c r="G33" s="12">
        <v>576</v>
      </c>
      <c r="H33" s="12">
        <v>576</v>
      </c>
      <c r="I33" s="12">
        <v>576</v>
      </c>
      <c r="J33" s="12">
        <v>576</v>
      </c>
      <c r="K33" s="12">
        <v>576</v>
      </c>
      <c r="L33" s="12">
        <v>576</v>
      </c>
      <c r="M33" s="12">
        <v>0</v>
      </c>
      <c r="N33" s="10">
        <f t="shared" si="0"/>
        <v>5184</v>
      </c>
    </row>
    <row r="34" spans="1:14" ht="22.5" customHeight="1">
      <c r="A34" s="3" t="s">
        <v>17</v>
      </c>
      <c r="B34" s="1" t="s">
        <v>15</v>
      </c>
      <c r="C34" s="12">
        <v>0</v>
      </c>
      <c r="D34" s="12">
        <v>0</v>
      </c>
      <c r="E34" s="12">
        <v>417</v>
      </c>
      <c r="F34" s="12">
        <v>1668</v>
      </c>
      <c r="G34" s="12">
        <v>1251</v>
      </c>
      <c r="H34" s="12">
        <v>834</v>
      </c>
      <c r="I34" s="12">
        <v>1251</v>
      </c>
      <c r="J34" s="12">
        <v>0</v>
      </c>
      <c r="K34" s="12">
        <v>0</v>
      </c>
      <c r="L34" s="12">
        <v>0</v>
      </c>
      <c r="M34" s="12">
        <v>0</v>
      </c>
      <c r="N34" s="10">
        <f aca="true" t="shared" si="1" ref="N34:N44">SUM(C34:M34)</f>
        <v>5421</v>
      </c>
    </row>
    <row r="35" spans="1:14" ht="22.5" customHeight="1">
      <c r="A35" s="3" t="s">
        <v>89</v>
      </c>
      <c r="B35" s="1" t="s">
        <v>15</v>
      </c>
      <c r="C35" s="12">
        <v>0</v>
      </c>
      <c r="D35" s="12">
        <v>111</v>
      </c>
      <c r="E35" s="12">
        <v>111</v>
      </c>
      <c r="F35" s="12">
        <v>111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0">
        <f>SUM(C35:M35)</f>
        <v>333</v>
      </c>
    </row>
    <row r="36" spans="1:14" ht="22.5" customHeight="1">
      <c r="A36" s="3" t="s">
        <v>43</v>
      </c>
      <c r="B36" s="1" t="s">
        <v>15</v>
      </c>
      <c r="C36" s="12">
        <v>0</v>
      </c>
      <c r="D36" s="12">
        <v>0</v>
      </c>
      <c r="E36" s="12">
        <v>0</v>
      </c>
      <c r="F36" s="12">
        <v>0</v>
      </c>
      <c r="G36" s="12">
        <v>331</v>
      </c>
      <c r="H36" s="12">
        <v>331</v>
      </c>
      <c r="I36" s="12">
        <v>331</v>
      </c>
      <c r="J36" s="12">
        <v>331</v>
      </c>
      <c r="K36" s="12">
        <v>331</v>
      </c>
      <c r="L36" s="12">
        <v>331</v>
      </c>
      <c r="M36" s="12">
        <v>0</v>
      </c>
      <c r="N36" s="10">
        <f t="shared" si="1"/>
        <v>1986</v>
      </c>
    </row>
    <row r="37" spans="1:14" ht="22.5" customHeight="1">
      <c r="A37" s="3" t="s">
        <v>50</v>
      </c>
      <c r="B37" s="1" t="s">
        <v>15</v>
      </c>
      <c r="C37" s="12">
        <v>105</v>
      </c>
      <c r="D37" s="12">
        <v>0</v>
      </c>
      <c r="E37" s="12">
        <v>103</v>
      </c>
      <c r="F37" s="12">
        <v>103</v>
      </c>
      <c r="G37" s="12">
        <v>205</v>
      </c>
      <c r="H37" s="12">
        <v>0</v>
      </c>
      <c r="I37" s="12">
        <v>103</v>
      </c>
      <c r="J37" s="12">
        <v>0</v>
      </c>
      <c r="K37" s="12">
        <v>103</v>
      </c>
      <c r="L37" s="12">
        <v>103</v>
      </c>
      <c r="M37" s="12">
        <v>103</v>
      </c>
      <c r="N37" s="10">
        <f t="shared" si="1"/>
        <v>928</v>
      </c>
    </row>
    <row r="38" spans="1:14" ht="22.5" customHeight="1">
      <c r="A38" s="3" t="s">
        <v>52</v>
      </c>
      <c r="B38" s="1" t="s">
        <v>15</v>
      </c>
      <c r="C38" s="12">
        <v>0</v>
      </c>
      <c r="D38" s="12">
        <v>38</v>
      </c>
      <c r="E38" s="12">
        <v>38</v>
      </c>
      <c r="F38" s="12">
        <v>0</v>
      </c>
      <c r="G38" s="12">
        <v>38</v>
      </c>
      <c r="H38" s="12">
        <v>0</v>
      </c>
      <c r="I38" s="12">
        <v>35</v>
      </c>
      <c r="J38" s="12">
        <v>0</v>
      </c>
      <c r="K38" s="12">
        <v>35</v>
      </c>
      <c r="L38" s="12">
        <v>0</v>
      </c>
      <c r="M38" s="12">
        <v>0</v>
      </c>
      <c r="N38" s="10">
        <f t="shared" si="1"/>
        <v>184</v>
      </c>
    </row>
    <row r="39" spans="1:14" ht="22.5" customHeight="1">
      <c r="A39" s="3" t="s">
        <v>68</v>
      </c>
      <c r="B39" s="1" t="s">
        <v>15</v>
      </c>
      <c r="C39" s="12">
        <v>150</v>
      </c>
      <c r="D39" s="12">
        <v>150</v>
      </c>
      <c r="E39" s="12">
        <v>150</v>
      </c>
      <c r="F39" s="12">
        <v>150</v>
      </c>
      <c r="G39" s="12">
        <v>150</v>
      </c>
      <c r="H39" s="12">
        <v>100</v>
      </c>
      <c r="I39" s="12">
        <v>150</v>
      </c>
      <c r="J39" s="12">
        <v>150</v>
      </c>
      <c r="K39" s="12">
        <v>150</v>
      </c>
      <c r="L39" s="12">
        <v>100</v>
      </c>
      <c r="M39" s="12">
        <v>0</v>
      </c>
      <c r="N39" s="10">
        <f t="shared" si="1"/>
        <v>1400</v>
      </c>
    </row>
    <row r="40" spans="1:14" ht="22.5" customHeight="1">
      <c r="A40" s="3" t="s">
        <v>41</v>
      </c>
      <c r="B40" s="1" t="s">
        <v>15</v>
      </c>
      <c r="C40" s="12">
        <v>0</v>
      </c>
      <c r="D40" s="12">
        <v>0</v>
      </c>
      <c r="E40" s="12">
        <v>210</v>
      </c>
      <c r="F40" s="12">
        <v>0</v>
      </c>
      <c r="G40" s="12">
        <v>210</v>
      </c>
      <c r="H40" s="12">
        <v>0</v>
      </c>
      <c r="I40" s="12">
        <v>210</v>
      </c>
      <c r="J40" s="12">
        <v>0</v>
      </c>
      <c r="K40" s="12">
        <v>210</v>
      </c>
      <c r="L40" s="12">
        <v>210</v>
      </c>
      <c r="M40" s="12">
        <v>0</v>
      </c>
      <c r="N40" s="10">
        <f t="shared" si="1"/>
        <v>1050</v>
      </c>
    </row>
    <row r="41" spans="1:14" ht="22.5" customHeight="1">
      <c r="A41" s="3" t="s">
        <v>44</v>
      </c>
      <c r="B41" s="1" t="s">
        <v>15</v>
      </c>
      <c r="C41" s="12">
        <v>0</v>
      </c>
      <c r="D41" s="12">
        <v>0</v>
      </c>
      <c r="E41" s="12">
        <v>0</v>
      </c>
      <c r="F41" s="12">
        <v>0</v>
      </c>
      <c r="G41" s="12">
        <v>500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0">
        <f t="shared" si="1"/>
        <v>500</v>
      </c>
    </row>
    <row r="42" spans="1:14" ht="22.5" customHeight="1">
      <c r="A42" s="3" t="s">
        <v>7</v>
      </c>
      <c r="B42" s="1" t="s">
        <v>15</v>
      </c>
      <c r="C42" s="12">
        <v>114</v>
      </c>
      <c r="D42" s="12">
        <v>0</v>
      </c>
      <c r="E42" s="12">
        <v>228</v>
      </c>
      <c r="F42" s="12">
        <v>114</v>
      </c>
      <c r="G42" s="12">
        <v>114</v>
      </c>
      <c r="H42" s="12">
        <v>0</v>
      </c>
      <c r="I42" s="12">
        <v>228</v>
      </c>
      <c r="J42" s="12">
        <v>228</v>
      </c>
      <c r="K42" s="12">
        <v>0</v>
      </c>
      <c r="L42" s="12">
        <v>228</v>
      </c>
      <c r="M42" s="12">
        <v>0</v>
      </c>
      <c r="N42" s="10">
        <f t="shared" si="1"/>
        <v>1254</v>
      </c>
    </row>
    <row r="43" spans="1:14" ht="22.5" customHeight="1">
      <c r="A43" s="3" t="s">
        <v>51</v>
      </c>
      <c r="B43" s="1" t="s">
        <v>15</v>
      </c>
      <c r="C43" s="12">
        <v>68</v>
      </c>
      <c r="D43" s="12">
        <v>0</v>
      </c>
      <c r="E43" s="12">
        <v>71</v>
      </c>
      <c r="F43" s="12">
        <v>69</v>
      </c>
      <c r="G43" s="12">
        <v>69</v>
      </c>
      <c r="H43" s="12">
        <v>0</v>
      </c>
      <c r="I43" s="12">
        <v>69</v>
      </c>
      <c r="J43" s="12">
        <v>138</v>
      </c>
      <c r="K43" s="12">
        <v>69</v>
      </c>
      <c r="L43" s="12">
        <v>69</v>
      </c>
      <c r="M43" s="12">
        <v>0</v>
      </c>
      <c r="N43" s="10">
        <f t="shared" si="1"/>
        <v>622</v>
      </c>
    </row>
    <row r="44" spans="1:14" ht="22.5" customHeight="1">
      <c r="A44" s="3" t="s">
        <v>1</v>
      </c>
      <c r="B44" s="1" t="s">
        <v>15</v>
      </c>
      <c r="C44" s="12">
        <v>282</v>
      </c>
      <c r="D44" s="12">
        <v>282</v>
      </c>
      <c r="E44" s="12">
        <v>423</v>
      </c>
      <c r="F44" s="12">
        <v>438</v>
      </c>
      <c r="G44" s="12">
        <v>292</v>
      </c>
      <c r="H44" s="12">
        <v>292</v>
      </c>
      <c r="I44" s="12">
        <v>292</v>
      </c>
      <c r="J44" s="12">
        <v>292</v>
      </c>
      <c r="K44" s="12">
        <v>292</v>
      </c>
      <c r="L44" s="12">
        <v>438</v>
      </c>
      <c r="M44" s="12">
        <v>146</v>
      </c>
      <c r="N44" s="10">
        <f t="shared" si="1"/>
        <v>3469</v>
      </c>
    </row>
    <row r="45" spans="1:14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26.25" customHeight="1">
      <c r="A46" s="18" t="s">
        <v>79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</row>
    <row r="47" spans="1:14" ht="38.25" customHeight="1">
      <c r="A47" s="6" t="s">
        <v>10</v>
      </c>
      <c r="B47" s="21" t="s">
        <v>21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 ht="28.5" customHeight="1">
      <c r="A48" s="6" t="s">
        <v>20</v>
      </c>
      <c r="B48" s="21" t="s">
        <v>76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1:14" ht="34.5" customHeight="1">
      <c r="A49" s="6" t="s">
        <v>56</v>
      </c>
      <c r="B49" s="25" t="s">
        <v>70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</row>
    <row r="50" spans="1:14" ht="39" customHeight="1">
      <c r="A50" s="6" t="s">
        <v>5</v>
      </c>
      <c r="B50" s="21" t="s">
        <v>25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ht="41.25" customHeight="1">
      <c r="A51" s="6" t="s">
        <v>11</v>
      </c>
      <c r="B51" s="21" t="s">
        <v>26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ht="41.25" customHeight="1">
      <c r="A52" s="6" t="s">
        <v>2</v>
      </c>
      <c r="B52" s="21" t="s">
        <v>31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ht="35.25" customHeight="1">
      <c r="A53" s="6" t="s">
        <v>3</v>
      </c>
      <c r="B53" s="21" t="s">
        <v>35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ht="29.25" customHeight="1">
      <c r="A54" s="6" t="s">
        <v>12</v>
      </c>
      <c r="B54" s="21" t="s">
        <v>34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4" ht="29.25" customHeight="1">
      <c r="A55" s="6" t="s">
        <v>49</v>
      </c>
      <c r="B55" s="25" t="s">
        <v>71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7"/>
    </row>
    <row r="56" spans="1:14" ht="52.5" customHeight="1">
      <c r="A56" s="6" t="s">
        <v>67</v>
      </c>
      <c r="B56" s="22" t="s">
        <v>111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4"/>
    </row>
    <row r="57" spans="1:14" ht="24.75" customHeight="1">
      <c r="A57" s="6" t="s">
        <v>54</v>
      </c>
      <c r="B57" s="21" t="s">
        <v>77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4" ht="52.5" customHeight="1">
      <c r="A58" s="6" t="s">
        <v>93</v>
      </c>
      <c r="B58" s="25" t="s">
        <v>98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7"/>
    </row>
    <row r="59" spans="1:14" ht="40.5" customHeight="1">
      <c r="A59" s="6" t="s">
        <v>94</v>
      </c>
      <c r="B59" s="25" t="s">
        <v>95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7"/>
    </row>
    <row r="60" spans="1:14" ht="28.5" customHeight="1">
      <c r="A60" s="6" t="s">
        <v>4</v>
      </c>
      <c r="B60" s="21" t="s">
        <v>33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</row>
    <row r="61" spans="1:14" ht="30.75" customHeight="1">
      <c r="A61" s="6" t="s">
        <v>8</v>
      </c>
      <c r="B61" s="21" t="s">
        <v>36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1:14" ht="45.75" customHeight="1">
      <c r="A62" s="6" t="s">
        <v>92</v>
      </c>
      <c r="B62" s="25" t="s">
        <v>96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7"/>
    </row>
    <row r="63" spans="1:14" ht="33.75" customHeight="1">
      <c r="A63" s="6" t="s">
        <v>9</v>
      </c>
      <c r="B63" s="21" t="s">
        <v>27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1:14" ht="33.75" customHeight="1">
      <c r="A64" s="6" t="s">
        <v>53</v>
      </c>
      <c r="B64" s="21" t="s">
        <v>72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1:14" ht="44.25" customHeight="1">
      <c r="A65" s="6" t="s">
        <v>63</v>
      </c>
      <c r="B65" s="25" t="s">
        <v>112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7"/>
    </row>
    <row r="66" spans="1:14" ht="48" customHeight="1">
      <c r="A66" s="6" t="s">
        <v>65</v>
      </c>
      <c r="B66" s="25" t="s">
        <v>113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7"/>
    </row>
    <row r="67" spans="1:14" ht="49.5" customHeight="1">
      <c r="A67" s="6" t="s">
        <v>64</v>
      </c>
      <c r="B67" s="25" t="s">
        <v>114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7"/>
    </row>
    <row r="68" spans="1:14" ht="135.75" customHeight="1">
      <c r="A68" s="6" t="s">
        <v>47</v>
      </c>
      <c r="B68" s="25" t="s">
        <v>48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7"/>
    </row>
    <row r="69" spans="1:14" ht="64.5" customHeight="1">
      <c r="A69" s="6" t="s">
        <v>66</v>
      </c>
      <c r="B69" s="22" t="s">
        <v>85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4"/>
    </row>
    <row r="70" spans="1:14" ht="39.75" customHeight="1">
      <c r="A70" s="6" t="s">
        <v>60</v>
      </c>
      <c r="B70" s="21" t="s">
        <v>73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1:14" ht="36" customHeight="1">
      <c r="A71" s="6" t="s">
        <v>0</v>
      </c>
      <c r="B71" s="21" t="s">
        <v>32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1:14" ht="31.5" customHeight="1">
      <c r="A72" s="6" t="s">
        <v>55</v>
      </c>
      <c r="B72" s="21" t="s">
        <v>39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1:14" ht="42.75" customHeight="1">
      <c r="A73" s="6" t="s">
        <v>6</v>
      </c>
      <c r="B73" s="21" t="s">
        <v>28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1:14" ht="24.75" customHeight="1">
      <c r="A74" s="6" t="s">
        <v>61</v>
      </c>
      <c r="B74" s="25" t="s">
        <v>84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7"/>
    </row>
    <row r="75" spans="1:14" ht="27.75" customHeight="1">
      <c r="A75" s="6" t="s">
        <v>17</v>
      </c>
      <c r="B75" s="21" t="s">
        <v>38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1:14" ht="48.75" customHeight="1">
      <c r="A76" s="6" t="s">
        <v>89</v>
      </c>
      <c r="B76" s="25" t="s">
        <v>97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7"/>
    </row>
    <row r="77" spans="1:14" ht="27.75" customHeight="1">
      <c r="A77" s="6" t="s">
        <v>43</v>
      </c>
      <c r="B77" s="25" t="s">
        <v>46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7"/>
    </row>
    <row r="78" spans="1:14" ht="27.75" customHeight="1">
      <c r="A78" s="6" t="s">
        <v>69</v>
      </c>
      <c r="B78" s="25" t="s">
        <v>74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7"/>
    </row>
    <row r="79" spans="1:14" ht="39.75" customHeight="1">
      <c r="A79" s="6" t="s">
        <v>68</v>
      </c>
      <c r="B79" s="25" t="s">
        <v>78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7"/>
    </row>
    <row r="80" spans="1:14" ht="30.75" customHeight="1">
      <c r="A80" s="6" t="s">
        <v>41</v>
      </c>
      <c r="B80" s="25" t="s">
        <v>86</v>
      </c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7"/>
    </row>
    <row r="81" spans="1:14" ht="35.25" customHeight="1">
      <c r="A81" s="6" t="s">
        <v>44</v>
      </c>
      <c r="B81" s="25" t="s">
        <v>116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7"/>
    </row>
    <row r="82" spans="1:14" ht="27" customHeight="1">
      <c r="A82" s="6" t="s">
        <v>7</v>
      </c>
      <c r="B82" s="21" t="s">
        <v>37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1:14" ht="43.5" customHeight="1">
      <c r="A83" s="6" t="s">
        <v>1</v>
      </c>
      <c r="B83" s="21" t="s">
        <v>30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1:14" ht="26.25" customHeight="1">
      <c r="A84" s="6" t="s">
        <v>51</v>
      </c>
      <c r="B84" s="25" t="s">
        <v>75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7"/>
    </row>
    <row r="85" spans="1:14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94.25" customHeight="1">
      <c r="A86" s="21" t="s">
        <v>115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</row>
  </sheetData>
  <sheetProtection/>
  <mergeCells count="44">
    <mergeCell ref="A86:N86"/>
    <mergeCell ref="B82:N82"/>
    <mergeCell ref="B80:N80"/>
    <mergeCell ref="B70:N70"/>
    <mergeCell ref="B72:N72"/>
    <mergeCell ref="B84:N84"/>
    <mergeCell ref="B76:N76"/>
    <mergeCell ref="B83:N83"/>
    <mergeCell ref="B81:N81"/>
    <mergeCell ref="B75:N75"/>
    <mergeCell ref="B79:N79"/>
    <mergeCell ref="B69:N69"/>
    <mergeCell ref="B47:N47"/>
    <mergeCell ref="B48:N48"/>
    <mergeCell ref="B58:N58"/>
    <mergeCell ref="B59:N59"/>
    <mergeCell ref="B78:N78"/>
    <mergeCell ref="B53:N53"/>
    <mergeCell ref="B66:N66"/>
    <mergeCell ref="B77:N77"/>
    <mergeCell ref="B74:N74"/>
    <mergeCell ref="B62:N62"/>
    <mergeCell ref="B68:N68"/>
    <mergeCell ref="B63:N63"/>
    <mergeCell ref="B67:N67"/>
    <mergeCell ref="B73:N73"/>
    <mergeCell ref="B54:N54"/>
    <mergeCell ref="B71:N71"/>
    <mergeCell ref="B51:N51"/>
    <mergeCell ref="B60:N60"/>
    <mergeCell ref="B55:N55"/>
    <mergeCell ref="B61:N61"/>
    <mergeCell ref="B64:N64"/>
    <mergeCell ref="B65:N65"/>
    <mergeCell ref="A1:N1"/>
    <mergeCell ref="A3:N3"/>
    <mergeCell ref="A4:N4"/>
    <mergeCell ref="A46:N46"/>
    <mergeCell ref="A2:N2"/>
    <mergeCell ref="B57:N57"/>
    <mergeCell ref="B52:N52"/>
    <mergeCell ref="B56:N56"/>
    <mergeCell ref="B50:N50"/>
    <mergeCell ref="B49:N49"/>
  </mergeCells>
  <printOptions/>
  <pageMargins left="0.7874015748031497" right="0.7874015748031497" top="0.984251968503937" bottom="0.984251968503937" header="0.5118110236220472" footer="0.5118110236220472"/>
  <pageSetup orientation="portrait" paperSize="9" scale="88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zoomScalePageLayoutView="0" workbookViewId="0" topLeftCell="A76">
      <selection activeCell="B82" sqref="B82:N82"/>
    </sheetView>
  </sheetViews>
  <sheetFormatPr defaultColWidth="9.140625" defaultRowHeight="12.75"/>
  <cols>
    <col min="1" max="1" width="21.57421875" style="0" customWidth="1"/>
    <col min="2" max="2" width="7.57421875" style="0" customWidth="1"/>
    <col min="3" max="3" width="5.7109375" style="0" customWidth="1"/>
    <col min="4" max="4" width="5.57421875" style="0" customWidth="1"/>
    <col min="5" max="5" width="4.8515625" style="0" customWidth="1"/>
    <col min="6" max="6" width="5.00390625" style="0" customWidth="1"/>
    <col min="7" max="7" width="5.57421875" style="0" customWidth="1"/>
    <col min="8" max="8" width="4.7109375" style="0" customWidth="1"/>
    <col min="9" max="9" width="5.28125" style="0" customWidth="1"/>
    <col min="10" max="10" width="4.7109375" style="0" customWidth="1"/>
    <col min="11" max="11" width="5.28125" style="0" customWidth="1"/>
    <col min="12" max="12" width="5.140625" style="0" customWidth="1"/>
    <col min="13" max="13" width="6.140625" style="0" customWidth="1"/>
    <col min="14" max="14" width="6.421875" style="0" customWidth="1"/>
  </cols>
  <sheetData>
    <row r="1" spans="1:14" ht="22.5" customHeight="1">
      <c r="A1" s="14" t="s">
        <v>81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</row>
    <row r="2" spans="1:14" ht="22.5" customHeight="1">
      <c r="A2" s="17" t="s">
        <v>80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22.5" customHeight="1">
      <c r="A3" s="17" t="s">
        <v>109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22.5" customHeight="1">
      <c r="A4" s="17" t="s">
        <v>40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44.25" customHeight="1">
      <c r="A5" s="2"/>
      <c r="B5" s="5" t="s">
        <v>14</v>
      </c>
      <c r="C5" s="1" t="s">
        <v>108</v>
      </c>
      <c r="D5" s="1" t="s">
        <v>100</v>
      </c>
      <c r="E5" s="1" t="s">
        <v>101</v>
      </c>
      <c r="F5" s="1" t="s">
        <v>102</v>
      </c>
      <c r="G5" s="1" t="s">
        <v>103</v>
      </c>
      <c r="H5" s="1" t="s">
        <v>104</v>
      </c>
      <c r="I5" s="1" t="s">
        <v>106</v>
      </c>
      <c r="J5" s="1" t="s">
        <v>105</v>
      </c>
      <c r="K5" s="1" t="s">
        <v>57</v>
      </c>
      <c r="L5" s="1" t="s">
        <v>58</v>
      </c>
      <c r="M5" s="1" t="s">
        <v>59</v>
      </c>
      <c r="N5" s="1" t="s">
        <v>18</v>
      </c>
    </row>
    <row r="6" spans="1:14" ht="22.5" customHeight="1">
      <c r="A6" s="3" t="s">
        <v>10</v>
      </c>
      <c r="B6" s="1" t="s">
        <v>15</v>
      </c>
      <c r="C6" s="4">
        <v>50</v>
      </c>
      <c r="D6" s="4">
        <v>50</v>
      </c>
      <c r="E6" s="4">
        <v>38</v>
      </c>
      <c r="F6" s="4">
        <v>76</v>
      </c>
      <c r="G6" s="4">
        <v>38</v>
      </c>
      <c r="H6" s="4">
        <v>38</v>
      </c>
      <c r="I6" s="4">
        <v>76</v>
      </c>
      <c r="J6" s="4">
        <v>57</v>
      </c>
      <c r="K6" s="4">
        <v>38</v>
      </c>
      <c r="L6" s="4">
        <v>76</v>
      </c>
      <c r="M6" s="4">
        <v>19</v>
      </c>
      <c r="N6" s="10">
        <f>SUM(C6:M6)</f>
        <v>556</v>
      </c>
    </row>
    <row r="7" spans="1:14" ht="22.5" customHeight="1">
      <c r="A7" s="3" t="s">
        <v>83</v>
      </c>
      <c r="B7" s="1" t="s">
        <v>15</v>
      </c>
      <c r="C7" s="4">
        <v>0</v>
      </c>
      <c r="D7" s="4">
        <v>0</v>
      </c>
      <c r="E7" s="4">
        <v>0</v>
      </c>
      <c r="F7" s="4">
        <v>74</v>
      </c>
      <c r="G7" s="4">
        <v>39</v>
      </c>
      <c r="H7" s="4">
        <v>39</v>
      </c>
      <c r="I7" s="4">
        <v>78</v>
      </c>
      <c r="J7" s="4">
        <v>0</v>
      </c>
      <c r="K7" s="4">
        <v>0</v>
      </c>
      <c r="L7" s="4">
        <v>0</v>
      </c>
      <c r="M7" s="4">
        <v>0</v>
      </c>
      <c r="N7" s="10">
        <f>SUM(C7:M7)</f>
        <v>230</v>
      </c>
    </row>
    <row r="8" spans="1:14" ht="22.5" customHeight="1">
      <c r="A8" s="3" t="s">
        <v>20</v>
      </c>
      <c r="B8" s="1" t="s">
        <v>15</v>
      </c>
      <c r="C8" s="4">
        <v>56</v>
      </c>
      <c r="D8" s="4">
        <v>0</v>
      </c>
      <c r="E8" s="4">
        <v>56</v>
      </c>
      <c r="F8" s="4">
        <v>0</v>
      </c>
      <c r="G8" s="4">
        <v>56</v>
      </c>
      <c r="H8" s="4">
        <v>0</v>
      </c>
      <c r="I8" s="4">
        <v>112</v>
      </c>
      <c r="J8" s="4">
        <v>112</v>
      </c>
      <c r="K8" s="4">
        <v>112</v>
      </c>
      <c r="L8" s="4">
        <v>56</v>
      </c>
      <c r="M8" s="4">
        <v>56</v>
      </c>
      <c r="N8" s="10">
        <f aca="true" t="shared" si="0" ref="N8:N16">SUM(C8:M8)</f>
        <v>616</v>
      </c>
    </row>
    <row r="9" spans="1:14" ht="22.5" customHeight="1">
      <c r="A9" s="3" t="s">
        <v>23</v>
      </c>
      <c r="B9" s="1" t="s">
        <v>15</v>
      </c>
      <c r="C9" s="4">
        <v>0</v>
      </c>
      <c r="D9" s="4">
        <v>31</v>
      </c>
      <c r="E9" s="4">
        <v>31</v>
      </c>
      <c r="F9" s="4">
        <v>31</v>
      </c>
      <c r="G9" s="4">
        <v>31</v>
      </c>
      <c r="H9" s="4">
        <v>31</v>
      </c>
      <c r="I9" s="4">
        <v>31</v>
      </c>
      <c r="J9" s="4">
        <v>31</v>
      </c>
      <c r="K9" s="4">
        <v>0</v>
      </c>
      <c r="L9" s="4">
        <v>31</v>
      </c>
      <c r="M9" s="4">
        <v>0</v>
      </c>
      <c r="N9" s="10">
        <f t="shared" si="0"/>
        <v>248</v>
      </c>
    </row>
    <row r="10" spans="1:14" ht="22.5" customHeight="1">
      <c r="A10" s="3" t="s">
        <v>56</v>
      </c>
      <c r="B10" s="1" t="s">
        <v>15</v>
      </c>
      <c r="C10" s="12">
        <v>0</v>
      </c>
      <c r="D10" s="12">
        <v>0</v>
      </c>
      <c r="E10" s="12">
        <v>0</v>
      </c>
      <c r="F10" s="12">
        <v>0</v>
      </c>
      <c r="G10" s="12">
        <v>19</v>
      </c>
      <c r="H10" s="12">
        <v>38</v>
      </c>
      <c r="I10" s="12">
        <v>19</v>
      </c>
      <c r="J10" s="12">
        <v>38</v>
      </c>
      <c r="K10" s="12">
        <v>0</v>
      </c>
      <c r="L10" s="12">
        <v>0</v>
      </c>
      <c r="M10" s="12">
        <v>0</v>
      </c>
      <c r="N10" s="10">
        <f t="shared" si="0"/>
        <v>114</v>
      </c>
    </row>
    <row r="11" spans="1:14" ht="22.5" customHeight="1">
      <c r="A11" s="3" t="s">
        <v>5</v>
      </c>
      <c r="B11" s="1" t="s">
        <v>15</v>
      </c>
      <c r="C11" s="12">
        <v>232</v>
      </c>
      <c r="D11" s="12">
        <v>348</v>
      </c>
      <c r="E11" s="12">
        <v>348</v>
      </c>
      <c r="F11" s="12">
        <v>580</v>
      </c>
      <c r="G11" s="12">
        <v>348</v>
      </c>
      <c r="H11" s="12">
        <v>348</v>
      </c>
      <c r="I11" s="12">
        <v>580</v>
      </c>
      <c r="J11" s="12">
        <v>464</v>
      </c>
      <c r="K11" s="12">
        <v>348</v>
      </c>
      <c r="L11" s="12">
        <v>464</v>
      </c>
      <c r="M11" s="12">
        <v>232</v>
      </c>
      <c r="N11" s="10">
        <f t="shared" si="0"/>
        <v>4292</v>
      </c>
    </row>
    <row r="12" spans="1:14" ht="22.5" customHeight="1">
      <c r="A12" s="3" t="s">
        <v>11</v>
      </c>
      <c r="B12" s="1" t="s">
        <v>15</v>
      </c>
      <c r="C12" s="12">
        <v>72</v>
      </c>
      <c r="D12" s="12">
        <v>72</v>
      </c>
      <c r="E12" s="12">
        <v>0</v>
      </c>
      <c r="F12" s="12">
        <v>144</v>
      </c>
      <c r="G12" s="12">
        <v>72</v>
      </c>
      <c r="H12" s="12">
        <v>72</v>
      </c>
      <c r="I12" s="12">
        <v>144</v>
      </c>
      <c r="J12" s="12">
        <v>144</v>
      </c>
      <c r="K12" s="12">
        <v>72</v>
      </c>
      <c r="L12" s="12">
        <v>72</v>
      </c>
      <c r="M12" s="12">
        <v>0</v>
      </c>
      <c r="N12" s="10">
        <f t="shared" si="0"/>
        <v>864</v>
      </c>
    </row>
    <row r="13" spans="1:14" ht="22.5" customHeight="1">
      <c r="A13" s="3" t="s">
        <v>2</v>
      </c>
      <c r="B13" s="1" t="s">
        <v>15</v>
      </c>
      <c r="C13" s="12">
        <v>112</v>
      </c>
      <c r="D13" s="12">
        <v>56</v>
      </c>
      <c r="E13" s="12">
        <v>56</v>
      </c>
      <c r="F13" s="12">
        <v>112</v>
      </c>
      <c r="G13" s="12">
        <v>112</v>
      </c>
      <c r="H13" s="12">
        <v>112</v>
      </c>
      <c r="I13" s="12">
        <v>112</v>
      </c>
      <c r="J13" s="12">
        <v>112</v>
      </c>
      <c r="K13" s="12">
        <v>56</v>
      </c>
      <c r="L13" s="12">
        <v>112</v>
      </c>
      <c r="M13" s="12">
        <v>56</v>
      </c>
      <c r="N13" s="10">
        <f t="shared" si="0"/>
        <v>1008</v>
      </c>
    </row>
    <row r="14" spans="1:14" ht="22.5" customHeight="1">
      <c r="A14" s="3" t="s">
        <v>3</v>
      </c>
      <c r="B14" s="1" t="s">
        <v>15</v>
      </c>
      <c r="C14" s="12">
        <v>318</v>
      </c>
      <c r="D14" s="12">
        <v>318</v>
      </c>
      <c r="E14" s="12">
        <v>318</v>
      </c>
      <c r="F14" s="12">
        <v>530</v>
      </c>
      <c r="G14" s="12">
        <v>318</v>
      </c>
      <c r="H14" s="12">
        <v>233</v>
      </c>
      <c r="I14" s="12">
        <v>530</v>
      </c>
      <c r="J14" s="12">
        <v>424</v>
      </c>
      <c r="K14" s="12">
        <v>318</v>
      </c>
      <c r="L14" s="12">
        <v>318</v>
      </c>
      <c r="M14" s="12">
        <v>212</v>
      </c>
      <c r="N14" s="10">
        <f t="shared" si="0"/>
        <v>3837</v>
      </c>
    </row>
    <row r="15" spans="1:14" ht="22.5" customHeight="1">
      <c r="A15" s="3" t="s">
        <v>12</v>
      </c>
      <c r="B15" s="1" t="s">
        <v>15</v>
      </c>
      <c r="C15" s="12">
        <v>0</v>
      </c>
      <c r="D15" s="12">
        <v>37</v>
      </c>
      <c r="E15" s="12">
        <v>74</v>
      </c>
      <c r="F15" s="12">
        <v>74</v>
      </c>
      <c r="G15" s="12">
        <v>74</v>
      </c>
      <c r="H15" s="12">
        <v>0</v>
      </c>
      <c r="I15" s="12">
        <v>74</v>
      </c>
      <c r="J15" s="12">
        <v>74</v>
      </c>
      <c r="K15" s="12">
        <v>0</v>
      </c>
      <c r="L15" s="12">
        <v>37</v>
      </c>
      <c r="M15" s="12">
        <v>0</v>
      </c>
      <c r="N15" s="10">
        <f t="shared" si="0"/>
        <v>444</v>
      </c>
    </row>
    <row r="16" spans="1:14" ht="22.5" customHeight="1">
      <c r="A16" s="3" t="s">
        <v>49</v>
      </c>
      <c r="B16" s="1" t="s">
        <v>15</v>
      </c>
      <c r="C16" s="12">
        <v>0</v>
      </c>
      <c r="D16" s="12">
        <v>36</v>
      </c>
      <c r="E16" s="12">
        <v>0</v>
      </c>
      <c r="F16" s="12">
        <v>36</v>
      </c>
      <c r="G16" s="12">
        <v>36</v>
      </c>
      <c r="H16" s="12">
        <v>0</v>
      </c>
      <c r="I16" s="12">
        <v>72</v>
      </c>
      <c r="J16" s="12">
        <v>36</v>
      </c>
      <c r="K16" s="12">
        <v>72</v>
      </c>
      <c r="L16" s="12">
        <v>36</v>
      </c>
      <c r="M16" s="12">
        <v>0</v>
      </c>
      <c r="N16" s="10">
        <f t="shared" si="0"/>
        <v>324</v>
      </c>
    </row>
    <row r="17" spans="1:14" ht="22.5" customHeight="1">
      <c r="A17" s="3" t="s">
        <v>67</v>
      </c>
      <c r="B17" s="1" t="s">
        <v>15</v>
      </c>
      <c r="C17" s="12">
        <v>0</v>
      </c>
      <c r="D17" s="12">
        <v>20</v>
      </c>
      <c r="E17" s="12">
        <v>20</v>
      </c>
      <c r="F17" s="12">
        <v>20</v>
      </c>
      <c r="G17" s="12">
        <v>20</v>
      </c>
      <c r="H17" s="12">
        <v>20</v>
      </c>
      <c r="I17" s="12">
        <v>20</v>
      </c>
      <c r="J17" s="12">
        <v>20</v>
      </c>
      <c r="K17" s="12">
        <v>20</v>
      </c>
      <c r="L17" s="12">
        <v>20</v>
      </c>
      <c r="M17" s="12">
        <v>0</v>
      </c>
      <c r="N17" s="10">
        <f>SUM(C17:M17)</f>
        <v>180</v>
      </c>
    </row>
    <row r="18" spans="1:14" ht="22.5" customHeight="1">
      <c r="A18" s="3" t="s">
        <v>54</v>
      </c>
      <c r="B18" s="1" t="s">
        <v>15</v>
      </c>
      <c r="C18" s="12">
        <v>0</v>
      </c>
      <c r="D18" s="12">
        <v>0</v>
      </c>
      <c r="E18" s="12">
        <v>73</v>
      </c>
      <c r="F18" s="12">
        <v>73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0">
        <f>SUM(C18:M18)</f>
        <v>146</v>
      </c>
    </row>
    <row r="19" spans="1:14" ht="22.5" customHeight="1">
      <c r="A19" s="3" t="s">
        <v>90</v>
      </c>
      <c r="B19" s="1" t="s">
        <v>15</v>
      </c>
      <c r="C19" s="12">
        <v>9</v>
      </c>
      <c r="D19" s="12">
        <v>18</v>
      </c>
      <c r="E19" s="12">
        <v>18</v>
      </c>
      <c r="F19" s="12">
        <v>18</v>
      </c>
      <c r="G19" s="12">
        <v>18</v>
      </c>
      <c r="H19" s="12">
        <v>18</v>
      </c>
      <c r="I19" s="12">
        <v>27</v>
      </c>
      <c r="J19" s="12">
        <v>18</v>
      </c>
      <c r="K19" s="12">
        <v>18</v>
      </c>
      <c r="L19" s="12">
        <v>18</v>
      </c>
      <c r="M19" s="12">
        <v>0</v>
      </c>
      <c r="N19" s="10">
        <f>SUM(C19:M19)</f>
        <v>180</v>
      </c>
    </row>
    <row r="20" spans="1:14" ht="22.5" customHeight="1">
      <c r="A20" s="3" t="s">
        <v>91</v>
      </c>
      <c r="B20" s="1" t="s">
        <v>99</v>
      </c>
      <c r="C20" s="12">
        <v>23</v>
      </c>
      <c r="D20" s="12">
        <v>23</v>
      </c>
      <c r="E20" s="12">
        <v>46</v>
      </c>
      <c r="F20" s="12">
        <v>46</v>
      </c>
      <c r="G20" s="12">
        <v>46</v>
      </c>
      <c r="H20" s="12">
        <v>46</v>
      </c>
      <c r="I20" s="12">
        <v>69</v>
      </c>
      <c r="J20" s="12">
        <v>46</v>
      </c>
      <c r="K20" s="12">
        <v>46</v>
      </c>
      <c r="L20" s="12">
        <v>46</v>
      </c>
      <c r="M20" s="12">
        <v>0</v>
      </c>
      <c r="N20" s="10">
        <f>SUM(C20:M20)</f>
        <v>437</v>
      </c>
    </row>
    <row r="21" spans="1:14" ht="22.5" customHeight="1">
      <c r="A21" s="3" t="s">
        <v>4</v>
      </c>
      <c r="B21" s="1" t="s">
        <v>15</v>
      </c>
      <c r="C21" s="12">
        <v>69</v>
      </c>
      <c r="D21" s="12">
        <v>46</v>
      </c>
      <c r="E21" s="12">
        <v>69</v>
      </c>
      <c r="F21" s="12">
        <v>92</v>
      </c>
      <c r="G21" s="12">
        <v>46</v>
      </c>
      <c r="H21" s="12">
        <v>46</v>
      </c>
      <c r="I21" s="12">
        <v>92</v>
      </c>
      <c r="J21" s="12">
        <v>69</v>
      </c>
      <c r="K21" s="12">
        <v>46</v>
      </c>
      <c r="L21" s="12">
        <v>69</v>
      </c>
      <c r="M21" s="12">
        <v>46</v>
      </c>
      <c r="N21" s="10">
        <f aca="true" t="shared" si="1" ref="N21:N30">SUM(C21:M21)</f>
        <v>690</v>
      </c>
    </row>
    <row r="22" spans="1:14" ht="22.5" customHeight="1">
      <c r="A22" s="3" t="s">
        <v>8</v>
      </c>
      <c r="B22" s="1" t="s">
        <v>15</v>
      </c>
      <c r="C22" s="12">
        <v>0</v>
      </c>
      <c r="D22" s="12">
        <v>36</v>
      </c>
      <c r="E22" s="12">
        <v>36</v>
      </c>
      <c r="F22" s="12">
        <v>36</v>
      </c>
      <c r="G22" s="12">
        <v>72</v>
      </c>
      <c r="H22" s="12">
        <v>0</v>
      </c>
      <c r="I22" s="12">
        <v>36</v>
      </c>
      <c r="J22" s="12">
        <v>36</v>
      </c>
      <c r="K22" s="12">
        <v>36</v>
      </c>
      <c r="L22" s="12">
        <v>36</v>
      </c>
      <c r="M22" s="12">
        <v>36</v>
      </c>
      <c r="N22" s="10">
        <f t="shared" si="1"/>
        <v>360</v>
      </c>
    </row>
    <row r="23" spans="1:14" ht="22.5" customHeight="1">
      <c r="A23" s="3" t="s">
        <v>9</v>
      </c>
      <c r="B23" s="1" t="s">
        <v>15</v>
      </c>
      <c r="C23" s="12">
        <v>40</v>
      </c>
      <c r="D23" s="12">
        <v>46</v>
      </c>
      <c r="E23" s="12">
        <v>23</v>
      </c>
      <c r="F23" s="12">
        <v>69</v>
      </c>
      <c r="G23" s="12">
        <v>0</v>
      </c>
      <c r="H23" s="12">
        <v>46</v>
      </c>
      <c r="I23" s="12">
        <v>92</v>
      </c>
      <c r="J23" s="12">
        <v>46</v>
      </c>
      <c r="K23" s="12">
        <v>46</v>
      </c>
      <c r="L23" s="12">
        <v>46</v>
      </c>
      <c r="M23" s="12">
        <v>0</v>
      </c>
      <c r="N23" s="10">
        <f t="shared" si="1"/>
        <v>454</v>
      </c>
    </row>
    <row r="24" spans="1:14" ht="22.5" customHeight="1">
      <c r="A24" s="3" t="s">
        <v>53</v>
      </c>
      <c r="B24" s="1" t="s">
        <v>15</v>
      </c>
      <c r="C24" s="12">
        <v>0</v>
      </c>
      <c r="D24" s="12">
        <v>28</v>
      </c>
      <c r="E24" s="12">
        <v>0</v>
      </c>
      <c r="F24" s="12">
        <v>0</v>
      </c>
      <c r="G24" s="12">
        <v>0</v>
      </c>
      <c r="H24" s="12">
        <v>0</v>
      </c>
      <c r="I24" s="12">
        <v>28</v>
      </c>
      <c r="J24" s="12">
        <v>28</v>
      </c>
      <c r="K24" s="12">
        <v>0</v>
      </c>
      <c r="L24" s="12">
        <v>28</v>
      </c>
      <c r="M24" s="12">
        <v>12</v>
      </c>
      <c r="N24" s="10">
        <f t="shared" si="1"/>
        <v>124</v>
      </c>
    </row>
    <row r="25" spans="1:14" ht="22.5" customHeight="1">
      <c r="A25" s="3" t="s">
        <v>107</v>
      </c>
      <c r="B25" s="1" t="s">
        <v>15</v>
      </c>
      <c r="C25" s="12">
        <v>0</v>
      </c>
      <c r="D25" s="12">
        <v>10</v>
      </c>
      <c r="E25" s="12">
        <v>10</v>
      </c>
      <c r="F25" s="12">
        <v>10</v>
      </c>
      <c r="G25" s="12">
        <v>10</v>
      </c>
      <c r="H25" s="12">
        <v>10</v>
      </c>
      <c r="I25" s="12">
        <v>10</v>
      </c>
      <c r="J25" s="12">
        <v>10</v>
      </c>
      <c r="K25" s="12">
        <v>10</v>
      </c>
      <c r="L25" s="12">
        <v>10</v>
      </c>
      <c r="M25" s="12">
        <v>0</v>
      </c>
      <c r="N25" s="10">
        <f t="shared" si="1"/>
        <v>90</v>
      </c>
    </row>
    <row r="26" spans="1:14" ht="22.5" customHeight="1">
      <c r="A26" s="3" t="s">
        <v>65</v>
      </c>
      <c r="B26" s="1" t="s">
        <v>15</v>
      </c>
      <c r="C26" s="12">
        <v>0</v>
      </c>
      <c r="D26" s="12">
        <v>30</v>
      </c>
      <c r="E26" s="12">
        <v>30</v>
      </c>
      <c r="F26" s="12">
        <v>30</v>
      </c>
      <c r="G26" s="12">
        <v>30</v>
      </c>
      <c r="H26" s="12">
        <v>30</v>
      </c>
      <c r="I26" s="12">
        <v>30</v>
      </c>
      <c r="J26" s="12">
        <v>30</v>
      </c>
      <c r="K26" s="12">
        <v>30</v>
      </c>
      <c r="L26" s="12">
        <v>30</v>
      </c>
      <c r="M26" s="12">
        <v>0</v>
      </c>
      <c r="N26" s="10">
        <f t="shared" si="1"/>
        <v>270</v>
      </c>
    </row>
    <row r="27" spans="1:14" ht="22.5" customHeight="1">
      <c r="A27" s="3" t="s">
        <v>64</v>
      </c>
      <c r="B27" s="1" t="s">
        <v>15</v>
      </c>
      <c r="C27" s="12">
        <v>0</v>
      </c>
      <c r="D27" s="12">
        <v>90</v>
      </c>
      <c r="E27" s="12">
        <v>90</v>
      </c>
      <c r="F27" s="12">
        <v>90</v>
      </c>
      <c r="G27" s="12">
        <v>90</v>
      </c>
      <c r="H27" s="12">
        <v>90</v>
      </c>
      <c r="I27" s="12">
        <v>90</v>
      </c>
      <c r="J27" s="12">
        <v>90</v>
      </c>
      <c r="K27" s="12">
        <v>90</v>
      </c>
      <c r="L27" s="12">
        <v>90</v>
      </c>
      <c r="M27" s="12">
        <v>0</v>
      </c>
      <c r="N27" s="10">
        <f t="shared" si="1"/>
        <v>810</v>
      </c>
    </row>
    <row r="28" spans="1:14" ht="22.5" customHeight="1">
      <c r="A28" s="3" t="s">
        <v>47</v>
      </c>
      <c r="B28" s="1" t="s">
        <v>15</v>
      </c>
      <c r="C28" s="13">
        <v>49</v>
      </c>
      <c r="D28" s="13">
        <v>49</v>
      </c>
      <c r="E28" s="13">
        <v>49</v>
      </c>
      <c r="F28" s="13">
        <v>49</v>
      </c>
      <c r="G28" s="13">
        <v>49</v>
      </c>
      <c r="H28" s="13">
        <v>49</v>
      </c>
      <c r="I28" s="13">
        <v>49</v>
      </c>
      <c r="J28" s="13">
        <v>49</v>
      </c>
      <c r="K28" s="13">
        <v>49</v>
      </c>
      <c r="L28" s="13">
        <v>49</v>
      </c>
      <c r="M28" s="13">
        <v>0</v>
      </c>
      <c r="N28" s="10">
        <f t="shared" si="1"/>
        <v>490</v>
      </c>
    </row>
    <row r="29" spans="1:14" ht="22.5" customHeight="1">
      <c r="A29" s="3" t="s">
        <v>66</v>
      </c>
      <c r="B29" s="1" t="s">
        <v>15</v>
      </c>
      <c r="C29" s="12">
        <v>20</v>
      </c>
      <c r="D29" s="12">
        <v>20</v>
      </c>
      <c r="E29" s="12">
        <v>20</v>
      </c>
      <c r="F29" s="12">
        <v>20</v>
      </c>
      <c r="G29" s="12">
        <v>20</v>
      </c>
      <c r="H29" s="12">
        <v>20</v>
      </c>
      <c r="I29" s="12">
        <v>20</v>
      </c>
      <c r="J29" s="12">
        <v>20</v>
      </c>
      <c r="K29" s="12">
        <v>20</v>
      </c>
      <c r="L29" s="12">
        <v>20</v>
      </c>
      <c r="M29" s="12">
        <v>0</v>
      </c>
      <c r="N29" s="10">
        <f t="shared" si="1"/>
        <v>200</v>
      </c>
    </row>
    <row r="30" spans="1:14" ht="22.5" customHeight="1">
      <c r="A30" s="3" t="s">
        <v>0</v>
      </c>
      <c r="B30" s="1" t="s">
        <v>15</v>
      </c>
      <c r="C30" s="12">
        <v>60</v>
      </c>
      <c r="D30" s="12">
        <v>60</v>
      </c>
      <c r="E30" s="12">
        <v>120</v>
      </c>
      <c r="F30" s="12">
        <v>180</v>
      </c>
      <c r="G30" s="12">
        <v>60</v>
      </c>
      <c r="H30" s="12">
        <v>60</v>
      </c>
      <c r="I30" s="12">
        <v>180</v>
      </c>
      <c r="J30" s="12">
        <v>120</v>
      </c>
      <c r="K30" s="12">
        <v>120</v>
      </c>
      <c r="L30" s="12">
        <v>120</v>
      </c>
      <c r="M30" s="12">
        <v>60</v>
      </c>
      <c r="N30" s="10">
        <f t="shared" si="1"/>
        <v>1140</v>
      </c>
    </row>
    <row r="31" spans="1:14" ht="22.5" customHeight="1">
      <c r="A31" s="3" t="s">
        <v>55</v>
      </c>
      <c r="B31" s="1" t="s">
        <v>15</v>
      </c>
      <c r="C31" s="12">
        <v>0</v>
      </c>
      <c r="D31" s="12">
        <v>0</v>
      </c>
      <c r="E31" s="12">
        <v>0</v>
      </c>
      <c r="F31" s="12">
        <v>303</v>
      </c>
      <c r="G31" s="12">
        <v>303</v>
      </c>
      <c r="H31" s="12">
        <v>303</v>
      </c>
      <c r="I31" s="12">
        <v>505</v>
      </c>
      <c r="J31" s="12">
        <v>0</v>
      </c>
      <c r="K31" s="12">
        <v>0</v>
      </c>
      <c r="L31" s="12">
        <v>0</v>
      </c>
      <c r="M31" s="12">
        <v>0</v>
      </c>
      <c r="N31" s="10">
        <f aca="true" t="shared" si="2" ref="N31:N45">SUM(C31:M31)</f>
        <v>1414</v>
      </c>
    </row>
    <row r="32" spans="1:14" ht="22.5" customHeight="1">
      <c r="A32" s="3" t="s">
        <v>6</v>
      </c>
      <c r="B32" s="1" t="s">
        <v>15</v>
      </c>
      <c r="C32" s="12">
        <v>64</v>
      </c>
      <c r="D32" s="12">
        <v>64</v>
      </c>
      <c r="E32" s="12">
        <v>64</v>
      </c>
      <c r="F32" s="12">
        <v>128</v>
      </c>
      <c r="G32" s="12">
        <v>128</v>
      </c>
      <c r="H32" s="12">
        <v>128</v>
      </c>
      <c r="I32" s="12">
        <v>128</v>
      </c>
      <c r="J32" s="12">
        <v>64</v>
      </c>
      <c r="K32" s="12">
        <v>128</v>
      </c>
      <c r="L32" s="12">
        <v>128</v>
      </c>
      <c r="M32" s="12">
        <v>64</v>
      </c>
      <c r="N32" s="10">
        <f t="shared" si="2"/>
        <v>1088</v>
      </c>
    </row>
    <row r="33" spans="1:14" ht="22.5" customHeight="1">
      <c r="A33" s="3" t="s">
        <v>61</v>
      </c>
      <c r="B33" s="1" t="s">
        <v>15</v>
      </c>
      <c r="C33" s="12">
        <v>0</v>
      </c>
      <c r="D33" s="12">
        <v>116</v>
      </c>
      <c r="E33" s="12">
        <v>116</v>
      </c>
      <c r="F33" s="12">
        <v>116</v>
      </c>
      <c r="G33" s="12">
        <v>116</v>
      </c>
      <c r="H33" s="12">
        <v>116</v>
      </c>
      <c r="I33" s="12">
        <v>116</v>
      </c>
      <c r="J33" s="12">
        <v>116</v>
      </c>
      <c r="K33" s="12">
        <v>116</v>
      </c>
      <c r="L33" s="12">
        <v>116</v>
      </c>
      <c r="M33" s="12">
        <v>0</v>
      </c>
      <c r="N33" s="10">
        <f t="shared" si="2"/>
        <v>1044</v>
      </c>
    </row>
    <row r="34" spans="1:14" ht="22.5" customHeight="1">
      <c r="A34" s="3" t="s">
        <v>17</v>
      </c>
      <c r="B34" s="1" t="s">
        <v>15</v>
      </c>
      <c r="C34" s="12">
        <v>0</v>
      </c>
      <c r="D34" s="12">
        <v>0</v>
      </c>
      <c r="E34" s="12">
        <v>108</v>
      </c>
      <c r="F34" s="12">
        <v>324</v>
      </c>
      <c r="G34" s="12">
        <v>324</v>
      </c>
      <c r="H34" s="12">
        <v>216</v>
      </c>
      <c r="I34" s="12">
        <v>108</v>
      </c>
      <c r="J34" s="12">
        <v>0</v>
      </c>
      <c r="K34" s="12">
        <v>0</v>
      </c>
      <c r="L34" s="12">
        <v>0</v>
      </c>
      <c r="M34" s="12">
        <v>0</v>
      </c>
      <c r="N34" s="10">
        <f t="shared" si="2"/>
        <v>1080</v>
      </c>
    </row>
    <row r="35" spans="1:14" ht="22.5" customHeight="1">
      <c r="A35" s="3" t="s">
        <v>89</v>
      </c>
      <c r="B35" s="1" t="s">
        <v>15</v>
      </c>
      <c r="C35" s="12">
        <v>0</v>
      </c>
      <c r="D35" s="12">
        <v>31</v>
      </c>
      <c r="E35" s="12">
        <v>31</v>
      </c>
      <c r="F35" s="12">
        <v>31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0">
        <f t="shared" si="2"/>
        <v>93</v>
      </c>
    </row>
    <row r="36" spans="1:14" ht="22.5" customHeight="1">
      <c r="A36" s="3" t="s">
        <v>43</v>
      </c>
      <c r="B36" s="1" t="s">
        <v>15</v>
      </c>
      <c r="C36" s="12">
        <v>0</v>
      </c>
      <c r="D36" s="12">
        <v>0</v>
      </c>
      <c r="E36" s="12">
        <v>71</v>
      </c>
      <c r="F36" s="12">
        <v>71</v>
      </c>
      <c r="G36" s="12">
        <v>71</v>
      </c>
      <c r="H36" s="12">
        <v>71</v>
      </c>
      <c r="I36" s="12">
        <v>71</v>
      </c>
      <c r="J36" s="12">
        <v>71</v>
      </c>
      <c r="K36" s="12">
        <v>71</v>
      </c>
      <c r="L36" s="12">
        <v>71</v>
      </c>
      <c r="M36" s="12">
        <v>0</v>
      </c>
      <c r="N36" s="10">
        <f t="shared" si="2"/>
        <v>568</v>
      </c>
    </row>
    <row r="37" spans="1:14" ht="22.5" customHeight="1">
      <c r="A37" s="3" t="s">
        <v>50</v>
      </c>
      <c r="B37" s="1" t="s">
        <v>15</v>
      </c>
      <c r="C37" s="12">
        <v>28</v>
      </c>
      <c r="D37" s="12">
        <v>0</v>
      </c>
      <c r="E37" s="12">
        <v>28</v>
      </c>
      <c r="F37" s="12">
        <v>28</v>
      </c>
      <c r="G37" s="12">
        <v>28</v>
      </c>
      <c r="H37" s="12">
        <v>0</v>
      </c>
      <c r="I37" s="12">
        <v>56</v>
      </c>
      <c r="J37" s="12">
        <v>28</v>
      </c>
      <c r="K37" s="12">
        <v>0</v>
      </c>
      <c r="L37" s="12">
        <v>28</v>
      </c>
      <c r="M37" s="12">
        <v>28</v>
      </c>
      <c r="N37" s="10">
        <f t="shared" si="2"/>
        <v>252</v>
      </c>
    </row>
    <row r="38" spans="1:14" ht="22.5" customHeight="1">
      <c r="A38" s="3" t="s">
        <v>52</v>
      </c>
      <c r="B38" s="1" t="s">
        <v>15</v>
      </c>
      <c r="C38" s="12">
        <v>0</v>
      </c>
      <c r="D38" s="12">
        <v>0</v>
      </c>
      <c r="E38" s="12">
        <v>8</v>
      </c>
      <c r="F38" s="12">
        <v>0</v>
      </c>
      <c r="G38" s="12">
        <v>0</v>
      </c>
      <c r="H38" s="12">
        <v>0</v>
      </c>
      <c r="I38" s="12">
        <v>0</v>
      </c>
      <c r="J38" s="12">
        <v>8</v>
      </c>
      <c r="K38" s="12">
        <v>0</v>
      </c>
      <c r="L38" s="12">
        <v>0</v>
      </c>
      <c r="M38" s="12">
        <v>0</v>
      </c>
      <c r="N38" s="10">
        <f t="shared" si="2"/>
        <v>16</v>
      </c>
    </row>
    <row r="39" spans="1:14" ht="22.5" customHeight="1">
      <c r="A39" s="3" t="s">
        <v>41</v>
      </c>
      <c r="B39" s="1" t="s">
        <v>15</v>
      </c>
      <c r="C39" s="12">
        <v>0</v>
      </c>
      <c r="D39" s="12">
        <v>74</v>
      </c>
      <c r="E39" s="12">
        <v>74</v>
      </c>
      <c r="F39" s="12">
        <v>74</v>
      </c>
      <c r="G39" s="12">
        <v>74</v>
      </c>
      <c r="H39" s="12">
        <v>74</v>
      </c>
      <c r="I39" s="12">
        <v>74</v>
      </c>
      <c r="J39" s="12">
        <v>74</v>
      </c>
      <c r="K39" s="12">
        <v>74</v>
      </c>
      <c r="L39" s="12">
        <v>74</v>
      </c>
      <c r="M39" s="12">
        <v>0</v>
      </c>
      <c r="N39" s="10">
        <f t="shared" si="2"/>
        <v>666</v>
      </c>
    </row>
    <row r="40" spans="1:14" ht="22.5" customHeight="1">
      <c r="A40" s="3" t="s">
        <v>62</v>
      </c>
      <c r="B40" s="1" t="s">
        <v>15</v>
      </c>
      <c r="C40" s="12">
        <v>0</v>
      </c>
      <c r="D40" s="12">
        <v>44</v>
      </c>
      <c r="E40" s="12">
        <v>44</v>
      </c>
      <c r="F40" s="12">
        <v>44</v>
      </c>
      <c r="G40" s="12">
        <v>44</v>
      </c>
      <c r="H40" s="12">
        <v>44</v>
      </c>
      <c r="I40" s="12">
        <v>44</v>
      </c>
      <c r="J40" s="12">
        <v>44</v>
      </c>
      <c r="K40" s="12">
        <v>44</v>
      </c>
      <c r="L40" s="12">
        <v>44</v>
      </c>
      <c r="M40" s="12">
        <v>0</v>
      </c>
      <c r="N40" s="10">
        <f t="shared" si="2"/>
        <v>396</v>
      </c>
    </row>
    <row r="41" spans="1:14" ht="22.5" customHeight="1">
      <c r="A41" s="3" t="s">
        <v>44</v>
      </c>
      <c r="B41" s="1" t="s">
        <v>15</v>
      </c>
      <c r="C41" s="12">
        <v>0</v>
      </c>
      <c r="D41" s="12">
        <v>0</v>
      </c>
      <c r="E41" s="12">
        <v>0</v>
      </c>
      <c r="F41" s="12">
        <v>0</v>
      </c>
      <c r="G41" s="12">
        <v>100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0">
        <f t="shared" si="2"/>
        <v>100</v>
      </c>
    </row>
    <row r="42" spans="1:14" ht="22.5" customHeight="1">
      <c r="A42" s="3" t="s">
        <v>7</v>
      </c>
      <c r="B42" s="1" t="s">
        <v>15</v>
      </c>
      <c r="C42" s="12">
        <v>25</v>
      </c>
      <c r="D42" s="12">
        <v>0</v>
      </c>
      <c r="E42" s="12">
        <v>25</v>
      </c>
      <c r="F42" s="12">
        <v>0</v>
      </c>
      <c r="G42" s="12">
        <v>25</v>
      </c>
      <c r="H42" s="12">
        <v>0</v>
      </c>
      <c r="I42" s="12">
        <v>25</v>
      </c>
      <c r="J42" s="12">
        <v>50</v>
      </c>
      <c r="K42" s="12">
        <v>50</v>
      </c>
      <c r="L42" s="12">
        <v>0</v>
      </c>
      <c r="M42" s="12">
        <v>25</v>
      </c>
      <c r="N42" s="10">
        <f t="shared" si="2"/>
        <v>225</v>
      </c>
    </row>
    <row r="43" spans="1:14" ht="22.5" customHeight="1">
      <c r="A43" s="3" t="s">
        <v>51</v>
      </c>
      <c r="B43" s="1" t="s">
        <v>15</v>
      </c>
      <c r="C43" s="12">
        <v>0</v>
      </c>
      <c r="D43" s="12">
        <v>13</v>
      </c>
      <c r="E43" s="12">
        <v>13</v>
      </c>
      <c r="F43" s="12">
        <v>13</v>
      </c>
      <c r="G43" s="12">
        <v>26</v>
      </c>
      <c r="H43" s="12">
        <v>0</v>
      </c>
      <c r="I43" s="12">
        <v>13</v>
      </c>
      <c r="J43" s="12">
        <v>13</v>
      </c>
      <c r="K43" s="12">
        <v>13</v>
      </c>
      <c r="L43" s="12">
        <v>13</v>
      </c>
      <c r="M43" s="12">
        <v>0</v>
      </c>
      <c r="N43" s="10">
        <f t="shared" si="2"/>
        <v>117</v>
      </c>
    </row>
    <row r="44" spans="1:14" ht="22.5" customHeight="1">
      <c r="A44" s="8" t="s">
        <v>13</v>
      </c>
      <c r="B44" s="9" t="s">
        <v>15</v>
      </c>
      <c r="C44" s="10">
        <v>0</v>
      </c>
      <c r="D44" s="10">
        <v>0</v>
      </c>
      <c r="E44" s="10">
        <v>36</v>
      </c>
      <c r="F44" s="10">
        <v>36</v>
      </c>
      <c r="G44" s="10">
        <v>36</v>
      </c>
      <c r="H44" s="10">
        <v>36</v>
      </c>
      <c r="I44" s="10">
        <v>36</v>
      </c>
      <c r="J44" s="10">
        <v>36</v>
      </c>
      <c r="K44" s="10">
        <v>0</v>
      </c>
      <c r="L44" s="10">
        <v>36</v>
      </c>
      <c r="M44" s="10">
        <v>36</v>
      </c>
      <c r="N44" s="10">
        <f t="shared" si="2"/>
        <v>288</v>
      </c>
    </row>
    <row r="45" spans="1:14" ht="22.5" customHeight="1">
      <c r="A45" s="8" t="s">
        <v>1</v>
      </c>
      <c r="B45" s="9" t="s">
        <v>15</v>
      </c>
      <c r="C45" s="10">
        <v>52</v>
      </c>
      <c r="D45" s="10">
        <v>52</v>
      </c>
      <c r="E45" s="10">
        <v>78</v>
      </c>
      <c r="F45" s="10">
        <v>78</v>
      </c>
      <c r="G45" s="10">
        <v>78</v>
      </c>
      <c r="H45" s="10">
        <v>52</v>
      </c>
      <c r="I45" s="10">
        <v>78</v>
      </c>
      <c r="J45" s="10">
        <v>78</v>
      </c>
      <c r="K45" s="10">
        <v>52</v>
      </c>
      <c r="L45" s="10">
        <v>52</v>
      </c>
      <c r="M45" s="10">
        <v>52</v>
      </c>
      <c r="N45" s="10">
        <f t="shared" si="2"/>
        <v>702</v>
      </c>
    </row>
    <row r="46" spans="1:9" ht="12.75">
      <c r="A46" s="11"/>
      <c r="B46" s="11"/>
      <c r="C46" s="11"/>
      <c r="D46" s="11"/>
      <c r="E46" s="11"/>
      <c r="F46" s="11"/>
      <c r="G46" s="11"/>
      <c r="H46" s="11"/>
      <c r="I46" s="11"/>
    </row>
    <row r="47" spans="1:14" ht="18" customHeight="1">
      <c r="A47" s="33" t="s">
        <v>79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</row>
    <row r="48" spans="1:14" ht="41.25" customHeight="1">
      <c r="A48" s="6" t="s">
        <v>10</v>
      </c>
      <c r="B48" s="28" t="s">
        <v>21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</row>
    <row r="49" spans="1:14" ht="40.5" customHeight="1">
      <c r="A49" s="6" t="s">
        <v>83</v>
      </c>
      <c r="B49" s="21" t="s">
        <v>87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</row>
    <row r="50" spans="1:14" ht="35.25" customHeight="1">
      <c r="A50" s="6" t="s">
        <v>20</v>
      </c>
      <c r="B50" s="28" t="s">
        <v>22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14" ht="33" customHeight="1">
      <c r="A51" s="6" t="s">
        <v>23</v>
      </c>
      <c r="B51" s="28" t="s">
        <v>24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1:14" ht="38.25" customHeight="1">
      <c r="A52" s="6" t="s">
        <v>56</v>
      </c>
      <c r="B52" s="35" t="s">
        <v>70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1"/>
    </row>
    <row r="53" spans="1:14" ht="43.5" customHeight="1">
      <c r="A53" s="6" t="s">
        <v>5</v>
      </c>
      <c r="B53" s="28" t="s">
        <v>25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40.5" customHeight="1">
      <c r="A54" s="6" t="s">
        <v>11</v>
      </c>
      <c r="B54" s="28" t="s">
        <v>26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</row>
    <row r="55" spans="1:14" ht="36" customHeight="1">
      <c r="A55" s="6" t="s">
        <v>2</v>
      </c>
      <c r="B55" s="28" t="s">
        <v>31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</row>
    <row r="56" spans="1:14" ht="37.5" customHeight="1">
      <c r="A56" s="6" t="s">
        <v>3</v>
      </c>
      <c r="B56" s="28" t="s">
        <v>35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</row>
    <row r="57" spans="1:14" ht="34.5" customHeight="1">
      <c r="A57" s="6" t="s">
        <v>12</v>
      </c>
      <c r="B57" s="28" t="s">
        <v>34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</row>
    <row r="58" spans="1:14" ht="34.5" customHeight="1">
      <c r="A58" s="6" t="s">
        <v>49</v>
      </c>
      <c r="B58" s="35" t="s">
        <v>71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1"/>
    </row>
    <row r="59" spans="1:14" ht="52.5" customHeight="1">
      <c r="A59" s="6" t="s">
        <v>67</v>
      </c>
      <c r="B59" s="22" t="s">
        <v>111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4"/>
    </row>
    <row r="60" spans="1:14" ht="31.5" customHeight="1">
      <c r="A60" s="6" t="s">
        <v>54</v>
      </c>
      <c r="B60" s="32" t="s">
        <v>77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</row>
    <row r="61" spans="1:14" ht="57.75" customHeight="1">
      <c r="A61" s="6" t="s">
        <v>93</v>
      </c>
      <c r="B61" s="29" t="s">
        <v>98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7"/>
    </row>
    <row r="62" spans="1:14" ht="42.75" customHeight="1">
      <c r="A62" s="6" t="s">
        <v>94</v>
      </c>
      <c r="B62" s="25" t="s">
        <v>95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7"/>
    </row>
    <row r="63" spans="1:14" ht="27.75" customHeight="1">
      <c r="A63" s="6" t="s">
        <v>4</v>
      </c>
      <c r="B63" s="28" t="s">
        <v>33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pans="1:14" ht="28.5" customHeight="1">
      <c r="A64" s="6" t="s">
        <v>8</v>
      </c>
      <c r="B64" s="28" t="s">
        <v>36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pans="1:14" ht="36" customHeight="1">
      <c r="A65" s="6" t="s">
        <v>9</v>
      </c>
      <c r="B65" s="28" t="s">
        <v>27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pans="1:14" ht="36" customHeight="1">
      <c r="A66" s="6" t="s">
        <v>53</v>
      </c>
      <c r="B66" s="28" t="s">
        <v>72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  <row r="67" spans="1:14" ht="46.5" customHeight="1">
      <c r="A67" s="6" t="s">
        <v>63</v>
      </c>
      <c r="B67" s="25" t="s">
        <v>112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7"/>
    </row>
    <row r="68" spans="1:14" ht="54" customHeight="1">
      <c r="A68" s="6" t="s">
        <v>65</v>
      </c>
      <c r="B68" s="25" t="s">
        <v>113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7"/>
    </row>
    <row r="69" spans="1:14" ht="56.25" customHeight="1">
      <c r="A69" s="6" t="s">
        <v>64</v>
      </c>
      <c r="B69" s="25" t="s">
        <v>114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7"/>
    </row>
    <row r="70" spans="1:14" ht="144.75" customHeight="1">
      <c r="A70" s="6" t="s">
        <v>47</v>
      </c>
      <c r="B70" s="32" t="s">
        <v>48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69" customHeight="1">
      <c r="A71" s="6" t="s">
        <v>66</v>
      </c>
      <c r="B71" s="22" t="s">
        <v>85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9"/>
    </row>
    <row r="72" spans="1:14" ht="41.25" customHeight="1">
      <c r="A72" s="6" t="s">
        <v>0</v>
      </c>
      <c r="B72" s="28" t="s">
        <v>32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1:14" ht="32.25" customHeight="1">
      <c r="A73" s="6" t="s">
        <v>16</v>
      </c>
      <c r="B73" s="32" t="s">
        <v>39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39.75" customHeight="1">
      <c r="A74" s="6" t="s">
        <v>6</v>
      </c>
      <c r="B74" s="28" t="s">
        <v>28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1:14" ht="39.75" customHeight="1">
      <c r="A75" s="6" t="s">
        <v>61</v>
      </c>
      <c r="B75" s="25" t="s">
        <v>84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1"/>
    </row>
    <row r="76" spans="1:14" ht="34.5" customHeight="1">
      <c r="A76" s="6" t="s">
        <v>17</v>
      </c>
      <c r="B76" s="28" t="s">
        <v>38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  <row r="77" spans="1:14" ht="66" customHeight="1">
      <c r="A77" s="6" t="s">
        <v>89</v>
      </c>
      <c r="B77" s="35" t="s">
        <v>97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1"/>
    </row>
    <row r="78" spans="1:14" ht="31.5" customHeight="1">
      <c r="A78" s="6" t="s">
        <v>43</v>
      </c>
      <c r="B78" s="32" t="s">
        <v>46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31.5" customHeight="1">
      <c r="A79" s="6" t="s">
        <v>69</v>
      </c>
      <c r="B79" s="29" t="s">
        <v>74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7"/>
    </row>
    <row r="80" spans="1:14" ht="31.5" customHeight="1">
      <c r="A80" s="6" t="s">
        <v>41</v>
      </c>
      <c r="B80" s="28" t="s">
        <v>42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</row>
    <row r="81" spans="1:14" ht="41.25" customHeight="1">
      <c r="A81" s="6" t="s">
        <v>45</v>
      </c>
      <c r="B81" s="32" t="s">
        <v>82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29.25" customHeight="1">
      <c r="A82" s="6" t="s">
        <v>44</v>
      </c>
      <c r="B82" s="25" t="s">
        <v>116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7"/>
    </row>
    <row r="83" spans="1:14" ht="27.75" customHeight="1">
      <c r="A83" s="6" t="s">
        <v>7</v>
      </c>
      <c r="B83" s="28" t="s">
        <v>37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  <row r="84" spans="1:14" ht="34.5" customHeight="1">
      <c r="A84" s="6" t="s">
        <v>13</v>
      </c>
      <c r="B84" s="32" t="s">
        <v>29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42.75" customHeight="1">
      <c r="A85" s="6" t="s">
        <v>1</v>
      </c>
      <c r="B85" s="28" t="s">
        <v>30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</row>
    <row r="86" spans="1:14" ht="25.5" customHeight="1">
      <c r="A86" s="6" t="s">
        <v>51</v>
      </c>
      <c r="B86" s="29" t="s">
        <v>75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1"/>
    </row>
  </sheetData>
  <sheetProtection/>
  <mergeCells count="44">
    <mergeCell ref="B53:N53"/>
    <mergeCell ref="B54:N54"/>
    <mergeCell ref="B55:N55"/>
    <mergeCell ref="B73:N73"/>
    <mergeCell ref="B72:N72"/>
    <mergeCell ref="B71:N71"/>
    <mergeCell ref="B60:N60"/>
    <mergeCell ref="B61:N61"/>
    <mergeCell ref="B62:N62"/>
    <mergeCell ref="A1:N1"/>
    <mergeCell ref="A3:N3"/>
    <mergeCell ref="A4:N4"/>
    <mergeCell ref="B48:N48"/>
    <mergeCell ref="B50:N50"/>
    <mergeCell ref="B51:N51"/>
    <mergeCell ref="B49:N49"/>
    <mergeCell ref="B82:N82"/>
    <mergeCell ref="B79:N79"/>
    <mergeCell ref="B56:N56"/>
    <mergeCell ref="B57:N57"/>
    <mergeCell ref="B63:N63"/>
    <mergeCell ref="B64:N64"/>
    <mergeCell ref="B65:N65"/>
    <mergeCell ref="B70:N70"/>
    <mergeCell ref="B66:N66"/>
    <mergeCell ref="B67:N67"/>
    <mergeCell ref="B76:N76"/>
    <mergeCell ref="B78:N78"/>
    <mergeCell ref="B80:N80"/>
    <mergeCell ref="B81:N81"/>
    <mergeCell ref="B68:N68"/>
    <mergeCell ref="B69:N69"/>
    <mergeCell ref="B75:N75"/>
    <mergeCell ref="B77:N77"/>
    <mergeCell ref="B86:N86"/>
    <mergeCell ref="A2:N2"/>
    <mergeCell ref="B83:N83"/>
    <mergeCell ref="B84:N84"/>
    <mergeCell ref="B85:N85"/>
    <mergeCell ref="A47:N47"/>
    <mergeCell ref="B52:N52"/>
    <mergeCell ref="B58:N58"/>
    <mergeCell ref="B59:N59"/>
    <mergeCell ref="B74:N74"/>
  </mergeCells>
  <printOptions/>
  <pageMargins left="0.5118110236220472" right="0.5118110236220472" top="0.7874015748031497" bottom="0.7874015748031497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PageLayoutView="0" workbookViewId="0" topLeftCell="A1">
      <selection activeCell="C50" sqref="C50"/>
    </sheetView>
  </sheetViews>
  <sheetFormatPr defaultColWidth="9.140625" defaultRowHeight="12.75"/>
  <cols>
    <col min="1" max="1" width="49.7109375" style="0" customWidth="1"/>
    <col min="2" max="2" width="14.8515625" style="0" customWidth="1"/>
    <col min="3" max="3" width="18.140625" style="0" customWidth="1"/>
  </cols>
  <sheetData>
    <row r="1" spans="1:3" ht="15.75">
      <c r="A1" s="14" t="s">
        <v>81</v>
      </c>
      <c r="B1" s="15"/>
      <c r="C1" s="16"/>
    </row>
    <row r="2" spans="1:3" ht="18" customHeight="1">
      <c r="A2" s="17" t="s">
        <v>80</v>
      </c>
      <c r="B2" s="17"/>
      <c r="C2" s="17"/>
    </row>
    <row r="3" spans="1:3" ht="18" customHeight="1">
      <c r="A3" s="17" t="s">
        <v>109</v>
      </c>
      <c r="B3" s="17"/>
      <c r="C3" s="17"/>
    </row>
    <row r="4" spans="1:3" ht="18" customHeight="1">
      <c r="A4" s="17" t="s">
        <v>110</v>
      </c>
      <c r="B4" s="17"/>
      <c r="C4" s="17"/>
    </row>
    <row r="5" spans="1:3" ht="18" customHeight="1">
      <c r="A5" s="2"/>
      <c r="B5" s="5" t="s">
        <v>14</v>
      </c>
      <c r="C5" s="1" t="s">
        <v>18</v>
      </c>
    </row>
    <row r="6" spans="1:3" ht="18" customHeight="1">
      <c r="A6" s="3" t="s">
        <v>10</v>
      </c>
      <c r="B6" s="1" t="s">
        <v>15</v>
      </c>
      <c r="C6" s="10">
        <f>556+1306</f>
        <v>1862</v>
      </c>
    </row>
    <row r="7" spans="1:3" ht="18" customHeight="1">
      <c r="A7" s="3" t="s">
        <v>83</v>
      </c>
      <c r="B7" s="1" t="s">
        <v>15</v>
      </c>
      <c r="C7" s="10">
        <v>230</v>
      </c>
    </row>
    <row r="8" spans="1:3" ht="18" customHeight="1">
      <c r="A8" s="3" t="s">
        <v>20</v>
      </c>
      <c r="B8" s="1" t="s">
        <v>15</v>
      </c>
      <c r="C8" s="10">
        <f>616+2200</f>
        <v>2816</v>
      </c>
    </row>
    <row r="9" spans="1:3" ht="18" customHeight="1">
      <c r="A9" s="3" t="s">
        <v>23</v>
      </c>
      <c r="B9" s="1" t="s">
        <v>15</v>
      </c>
      <c r="C9" s="10">
        <v>248</v>
      </c>
    </row>
    <row r="10" spans="1:3" ht="18" customHeight="1">
      <c r="A10" s="3" t="s">
        <v>56</v>
      </c>
      <c r="B10" s="1" t="s">
        <v>15</v>
      </c>
      <c r="C10" s="10">
        <f>114+288</f>
        <v>402</v>
      </c>
    </row>
    <row r="11" spans="1:3" ht="18" customHeight="1">
      <c r="A11" s="3" t="s">
        <v>5</v>
      </c>
      <c r="B11" s="1" t="s">
        <v>15</v>
      </c>
      <c r="C11" s="10">
        <f>4292+13098</f>
        <v>17390</v>
      </c>
    </row>
    <row r="12" spans="1:3" ht="18" customHeight="1">
      <c r="A12" s="3" t="s">
        <v>11</v>
      </c>
      <c r="B12" s="1" t="s">
        <v>15</v>
      </c>
      <c r="C12" s="10">
        <f>864+2541</f>
        <v>3405</v>
      </c>
    </row>
    <row r="13" spans="1:3" ht="18" customHeight="1">
      <c r="A13" s="3" t="s">
        <v>2</v>
      </c>
      <c r="B13" s="1" t="s">
        <v>15</v>
      </c>
      <c r="C13" s="10">
        <f>1008+3000</f>
        <v>4008</v>
      </c>
    </row>
    <row r="14" spans="1:3" ht="18" customHeight="1">
      <c r="A14" s="3" t="s">
        <v>3</v>
      </c>
      <c r="B14" s="1" t="s">
        <v>15</v>
      </c>
      <c r="C14" s="10">
        <f>3837+5994</f>
        <v>9831</v>
      </c>
    </row>
    <row r="15" spans="1:3" ht="18" customHeight="1">
      <c r="A15" s="3" t="s">
        <v>12</v>
      </c>
      <c r="B15" s="1" t="s">
        <v>15</v>
      </c>
      <c r="C15" s="10">
        <f>444+1215</f>
        <v>1659</v>
      </c>
    </row>
    <row r="16" spans="1:3" ht="18" customHeight="1">
      <c r="A16" s="3" t="s">
        <v>49</v>
      </c>
      <c r="B16" s="1" t="s">
        <v>15</v>
      </c>
      <c r="C16" s="10">
        <f>324+576</f>
        <v>900</v>
      </c>
    </row>
    <row r="17" spans="1:3" ht="18" customHeight="1">
      <c r="A17" s="3" t="s">
        <v>67</v>
      </c>
      <c r="B17" s="1" t="s">
        <v>15</v>
      </c>
      <c r="C17" s="10">
        <f>180+980</f>
        <v>1160</v>
      </c>
    </row>
    <row r="18" spans="1:3" ht="18" customHeight="1">
      <c r="A18" s="3" t="s">
        <v>54</v>
      </c>
      <c r="B18" s="1" t="s">
        <v>15</v>
      </c>
      <c r="C18" s="10">
        <f>146+1014</f>
        <v>1160</v>
      </c>
    </row>
    <row r="19" spans="1:3" ht="18" customHeight="1">
      <c r="A19" s="3" t="s">
        <v>90</v>
      </c>
      <c r="B19" s="1" t="s">
        <v>15</v>
      </c>
      <c r="C19" s="10">
        <f>180+736</f>
        <v>916</v>
      </c>
    </row>
    <row r="20" spans="1:3" ht="18" customHeight="1">
      <c r="A20" s="3" t="s">
        <v>91</v>
      </c>
      <c r="B20" s="1" t="s">
        <v>99</v>
      </c>
      <c r="C20" s="10">
        <f>437+832</f>
        <v>1269</v>
      </c>
    </row>
    <row r="21" spans="1:3" ht="18" customHeight="1">
      <c r="A21" s="3" t="s">
        <v>4</v>
      </c>
      <c r="B21" s="1" t="s">
        <v>15</v>
      </c>
      <c r="C21" s="10">
        <f>690+2860</f>
        <v>3550</v>
      </c>
    </row>
    <row r="22" spans="1:3" ht="18" customHeight="1">
      <c r="A22" s="3" t="s">
        <v>8</v>
      </c>
      <c r="B22" s="1" t="s">
        <v>15</v>
      </c>
      <c r="C22" s="10">
        <f>360+1332</f>
        <v>1692</v>
      </c>
    </row>
    <row r="23" spans="1:3" ht="18" customHeight="1">
      <c r="A23" s="3" t="s">
        <v>92</v>
      </c>
      <c r="B23" s="1" t="s">
        <v>99</v>
      </c>
      <c r="C23" s="10">
        <v>222</v>
      </c>
    </row>
    <row r="24" spans="1:3" ht="18" customHeight="1">
      <c r="A24" s="3" t="s">
        <v>9</v>
      </c>
      <c r="B24" s="1" t="s">
        <v>15</v>
      </c>
      <c r="C24" s="10">
        <f>454+1288</f>
        <v>1742</v>
      </c>
    </row>
    <row r="25" spans="1:3" ht="18" customHeight="1">
      <c r="A25" s="3" t="s">
        <v>53</v>
      </c>
      <c r="B25" s="1" t="s">
        <v>15</v>
      </c>
      <c r="C25" s="10">
        <f>124+404</f>
        <v>528</v>
      </c>
    </row>
    <row r="26" spans="1:3" ht="18" customHeight="1">
      <c r="A26" s="3" t="s">
        <v>107</v>
      </c>
      <c r="B26" s="1" t="s">
        <v>15</v>
      </c>
      <c r="C26" s="10">
        <f>90+1130</f>
        <v>1220</v>
      </c>
    </row>
    <row r="27" spans="1:3" ht="18" customHeight="1">
      <c r="A27" s="3" t="s">
        <v>65</v>
      </c>
      <c r="B27" s="1" t="s">
        <v>15</v>
      </c>
      <c r="C27" s="10">
        <f>270+1080</f>
        <v>1350</v>
      </c>
    </row>
    <row r="28" spans="1:3" ht="18" customHeight="1">
      <c r="A28" s="3" t="s">
        <v>64</v>
      </c>
      <c r="B28" s="1" t="s">
        <v>15</v>
      </c>
      <c r="C28" s="10">
        <f>810+5000</f>
        <v>5810</v>
      </c>
    </row>
    <row r="29" spans="1:3" ht="18" customHeight="1">
      <c r="A29" s="3" t="s">
        <v>47</v>
      </c>
      <c r="B29" s="1" t="s">
        <v>15</v>
      </c>
      <c r="C29" s="10">
        <f>490+2550</f>
        <v>3040</v>
      </c>
    </row>
    <row r="30" spans="1:3" ht="18" customHeight="1">
      <c r="A30" s="3" t="s">
        <v>66</v>
      </c>
      <c r="B30" s="1" t="s">
        <v>15</v>
      </c>
      <c r="C30" s="10">
        <f>200+1020</f>
        <v>1220</v>
      </c>
    </row>
    <row r="31" spans="1:3" ht="18" customHeight="1">
      <c r="A31" s="3" t="s">
        <v>0</v>
      </c>
      <c r="B31" s="1" t="s">
        <v>15</v>
      </c>
      <c r="C31" s="10">
        <f>1140+3200</f>
        <v>4340</v>
      </c>
    </row>
    <row r="32" spans="1:3" ht="18" customHeight="1">
      <c r="A32" s="3" t="s">
        <v>55</v>
      </c>
      <c r="B32" s="1" t="s">
        <v>15</v>
      </c>
      <c r="C32" s="10">
        <f>1414+736</f>
        <v>2150</v>
      </c>
    </row>
    <row r="33" spans="1:3" ht="18" customHeight="1">
      <c r="A33" s="3" t="s">
        <v>6</v>
      </c>
      <c r="B33" s="1" t="s">
        <v>15</v>
      </c>
      <c r="C33" s="10">
        <f>1088+3200</f>
        <v>4288</v>
      </c>
    </row>
    <row r="34" spans="1:3" ht="18" customHeight="1">
      <c r="A34" s="3" t="s">
        <v>61</v>
      </c>
      <c r="B34" s="1" t="s">
        <v>15</v>
      </c>
      <c r="C34" s="10">
        <f>1044+5184</f>
        <v>6228</v>
      </c>
    </row>
    <row r="35" spans="1:3" ht="18" customHeight="1">
      <c r="A35" s="3" t="s">
        <v>17</v>
      </c>
      <c r="B35" s="1" t="s">
        <v>15</v>
      </c>
      <c r="C35" s="10">
        <f>1080+5421</f>
        <v>6501</v>
      </c>
    </row>
    <row r="36" spans="1:3" ht="18" customHeight="1">
      <c r="A36" s="3" t="s">
        <v>89</v>
      </c>
      <c r="B36" s="1" t="s">
        <v>15</v>
      </c>
      <c r="C36" s="10">
        <f>93+333</f>
        <v>426</v>
      </c>
    </row>
    <row r="37" spans="1:3" ht="18" customHeight="1">
      <c r="A37" s="3" t="s">
        <v>43</v>
      </c>
      <c r="B37" s="1" t="s">
        <v>15</v>
      </c>
      <c r="C37" s="10">
        <f>548+1986</f>
        <v>2534</v>
      </c>
    </row>
    <row r="38" spans="1:3" ht="18" customHeight="1">
      <c r="A38" s="3" t="s">
        <v>50</v>
      </c>
      <c r="B38" s="1" t="s">
        <v>15</v>
      </c>
      <c r="C38" s="10">
        <f>252+928</f>
        <v>1180</v>
      </c>
    </row>
    <row r="39" spans="1:3" ht="18" customHeight="1">
      <c r="A39" s="3" t="s">
        <v>52</v>
      </c>
      <c r="B39" s="1" t="s">
        <v>15</v>
      </c>
      <c r="C39" s="10">
        <f>16+184</f>
        <v>200</v>
      </c>
    </row>
    <row r="40" spans="1:3" ht="18" customHeight="1">
      <c r="A40" s="3" t="s">
        <v>68</v>
      </c>
      <c r="B40" s="1" t="s">
        <v>15</v>
      </c>
      <c r="C40" s="10">
        <v>1400</v>
      </c>
    </row>
    <row r="41" spans="1:3" ht="18" customHeight="1">
      <c r="A41" s="3" t="s">
        <v>41</v>
      </c>
      <c r="B41" s="1" t="s">
        <v>15</v>
      </c>
      <c r="C41" s="10">
        <f>666+1050</f>
        <v>1716</v>
      </c>
    </row>
    <row r="42" spans="1:3" ht="18" customHeight="1">
      <c r="A42" s="3" t="s">
        <v>62</v>
      </c>
      <c r="B42" s="1" t="s">
        <v>15</v>
      </c>
      <c r="C42" s="10">
        <v>396</v>
      </c>
    </row>
    <row r="43" spans="1:3" ht="18" customHeight="1">
      <c r="A43" s="3" t="s">
        <v>44</v>
      </c>
      <c r="B43" s="1" t="s">
        <v>15</v>
      </c>
      <c r="C43" s="10">
        <v>600</v>
      </c>
    </row>
    <row r="44" spans="1:3" ht="18" customHeight="1">
      <c r="A44" s="3" t="s">
        <v>7</v>
      </c>
      <c r="B44" s="1" t="s">
        <v>15</v>
      </c>
      <c r="C44" s="10">
        <f>225+1254</f>
        <v>1479</v>
      </c>
    </row>
    <row r="45" spans="1:3" ht="18" customHeight="1">
      <c r="A45" s="3" t="s">
        <v>51</v>
      </c>
      <c r="B45" s="1" t="s">
        <v>15</v>
      </c>
      <c r="C45" s="10">
        <f>117+622</f>
        <v>739</v>
      </c>
    </row>
    <row r="46" spans="1:3" ht="18" customHeight="1">
      <c r="A46" s="8" t="s">
        <v>13</v>
      </c>
      <c r="B46" s="9" t="s">
        <v>15</v>
      </c>
      <c r="C46" s="10">
        <v>288</v>
      </c>
    </row>
    <row r="47" spans="1:3" ht="18" customHeight="1">
      <c r="A47" s="8" t="s">
        <v>1</v>
      </c>
      <c r="B47" s="9" t="s">
        <v>15</v>
      </c>
      <c r="C47" s="10">
        <f>702+3469</f>
        <v>4171</v>
      </c>
    </row>
    <row r="48" spans="1:3" ht="15.75">
      <c r="A48" s="3" t="s">
        <v>60</v>
      </c>
      <c r="B48" s="1" t="s">
        <v>15</v>
      </c>
      <c r="C48" s="4">
        <v>8</v>
      </c>
    </row>
  </sheetData>
  <sheetProtection/>
  <mergeCells count="4">
    <mergeCell ref="A1:C1"/>
    <mergeCell ref="A2:C2"/>
    <mergeCell ref="A3:C3"/>
    <mergeCell ref="A4:C4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Merenda</dc:creator>
  <cp:keywords/>
  <dc:description/>
  <cp:lastModifiedBy>Edineia da Costa Fernandes</cp:lastModifiedBy>
  <cp:lastPrinted>2018-09-27T16:18:33Z</cp:lastPrinted>
  <dcterms:created xsi:type="dcterms:W3CDTF">2010-10-24T18:13:59Z</dcterms:created>
  <dcterms:modified xsi:type="dcterms:W3CDTF">2018-11-26T11:43:04Z</dcterms:modified>
  <cp:category/>
  <cp:version/>
  <cp:contentType/>
  <cp:contentStatus/>
</cp:coreProperties>
</file>