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Escolas" sheetId="1" r:id="rId1"/>
    <sheet name="Creches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<sst xmlns="http://schemas.openxmlformats.org/spreadsheetml/2006/main" count="458" uniqueCount="120">
  <si>
    <t>Inhame dedo</t>
  </si>
  <si>
    <t>Tomate Salada</t>
  </si>
  <si>
    <t>Batata Doce</t>
  </si>
  <si>
    <t>Batata Inglesa</t>
  </si>
  <si>
    <t>Cenoura</t>
  </si>
  <si>
    <t>Banana Prata</t>
  </si>
  <si>
    <t>Mandioca cacau</t>
  </si>
  <si>
    <t>Repolho</t>
  </si>
  <si>
    <t>Chuchu</t>
  </si>
  <si>
    <t>Couve</t>
  </si>
  <si>
    <t>Alface</t>
  </si>
  <si>
    <t>Banana da Terra</t>
  </si>
  <si>
    <t>Beterraba</t>
  </si>
  <si>
    <t>Taioba</t>
  </si>
  <si>
    <t>Unid de Med</t>
  </si>
  <si>
    <t>kg</t>
  </si>
  <si>
    <t>Laranja Campista</t>
  </si>
  <si>
    <t>Mexerica Pokan</t>
  </si>
  <si>
    <t>Total</t>
  </si>
  <si>
    <t>Fev.</t>
  </si>
  <si>
    <t>Abóbora Madura</t>
  </si>
  <si>
    <t>Alface lisa, com folhas brilhantes, firmes e sem áreas escuras, frescas, com coloração e tamanho uniforme, sem sujidade e outros defeitos que possam alterar sua aparência.</t>
  </si>
  <si>
    <t>Abóbora madura, com casca firme, tamanho uniforme, sem ferimentos ou defeitos, intáctas e bem desenvolvidas, livres de terra.</t>
  </si>
  <si>
    <t>Abobrinha</t>
  </si>
  <si>
    <t>Abobrinha verde, de primeira, tamanho médio, uniforme, cor uniforme e com brilho, firmes e bem desenvolvidas, sem ferimentos ou defeitos, sem terra aderida.</t>
  </si>
  <si>
    <t>Banana prata de 1ª qualidade, graúdas (120 a 150g), em penca, frutos de 60 a 70% de maturação, com casca uniformes no grau máximo de evolução do tamanho, aroma e sabor da espécie, sem ferimentos ou defeitos, firmes e com brilho.</t>
  </si>
  <si>
    <t>Banana da terra de 1ª qualidade, graúdas, em penca, frutos de 60 a 70% de maturação, com casca uniformes no grau máximo de evolução do tamanho, aroma e sabor da espécie, sem ferimentos ou defeitos, firmes e com brilho.</t>
  </si>
  <si>
    <t>Couve fresca, firme, folhas intáctas, sem defeitos e manchas, com coloração e tamanho uniformes e típicos da variedade</t>
  </si>
  <si>
    <t>Mandioca tipo branca, de primeira, raízes no grau normal de evolução no tamanho, uniformes, frescas e com casca inteira, sem ferimentos ou defeitos, não fibrosa, livre de terra.</t>
  </si>
  <si>
    <t>Taioba, folhas firmes, frescas, com coloração e tamanho uniformes e típicos da variedade, folhas sem sujidades e defeitos.</t>
  </si>
  <si>
    <t>Tomate tipo salada, tamanho médio a grande, de primeira, com aproximadamente 60% de maturação, sem ferimentos ou defeitos, tenros, sem manchas, com coloração uniforme e brilho.</t>
  </si>
  <si>
    <t>Batata doce, de primeira, raízes no grau normal de evolução no tamanho, uniformes, frescas e com casca inteira, sem ferimentos ou defeitos, livre de terra.</t>
  </si>
  <si>
    <t>Inhame dedo, de primeira, raízes no grau normal de evolução no tamanho, uniformes, frescas, sem ferimentos ou defeitos, livre de terra.</t>
  </si>
  <si>
    <t>Cenoura fresca, graúda, grau normal de evolução no tamanho, uniforme, sem ferimentos e defeitos.</t>
  </si>
  <si>
    <t>Beterraba, de primeira, seca e limpa, fresca, firme, sem folhas, cor vermelho intenso, tamanho médio, sem defeitos.</t>
  </si>
  <si>
    <t>Batata do tipo inglesa, de primeira, tamanho médio, uniformes, frescas e com casca inteira, sem ferimentos ou defeitos, livre de terra, sem manchas e brotos.</t>
  </si>
  <si>
    <t>Chuchu verde ou branco, de primeira, fresco, tamanho médio, com casca intacta, sem ruptura e brotos.</t>
  </si>
  <si>
    <t>Repolho branco, fresco, cabeça graúda, sem parte moles, não amarelado ou murcho, folhas intactas.</t>
  </si>
  <si>
    <t>Mexerica do tipo pokan, fresca, madura, tamanho médio, cascas firmes e brilhantes, sem ferimentos, defeitos e manchas.</t>
  </si>
  <si>
    <t>Laranja madura, doce, tamanho médio, cascas firmes e brilhantes, sem defeitos e ferimentos.</t>
  </si>
  <si>
    <t>Relação e Classificação dos Gêneros e Estimativa de Consumo Mensal</t>
  </si>
  <si>
    <t>Polpa de Frutas</t>
  </si>
  <si>
    <t>Polpa de Frutas sabores diversos, embalagem de 1kg, diluição de 1/6, com data de processamento e validade.</t>
  </si>
  <si>
    <t>Morango</t>
  </si>
  <si>
    <t>Rapadura</t>
  </si>
  <si>
    <t>Queijo Minas Frescal</t>
  </si>
  <si>
    <t>Produto deve apresentar coloração vermelha brilhante, frescos, sem ferimentos e manchas. Embalagem plástica que garanta a integridade do produto</t>
  </si>
  <si>
    <t>Rapadura de cana-de-açúcar, com Registro no Serviço de Inspeção Municipal, embalagem plástica individual, com data de fabricação e validade.</t>
  </si>
  <si>
    <t>Filé de Tilápia</t>
  </si>
  <si>
    <t>Peixe: tilápia, congelado (temperatura de entrega entre -12ºC e -18ºC), em filé, sem pele e espinhas, limpo, com cor, cheiro e sabor característicos, sem manchas esverdeadas, parasitas, lesões e traumatismos, pesando aproximadamente 70g cada unidade, acondicionados em sacos plásticos transparentes, resistentes, atóxicos, devendo apresentar na embalagem (contendo 1kg) a identificação do fornecedor e telefone, nome do produto, peso, prazo de validade, informações nutricionais e selo de inspeção sanitária municipal, estadual ou federal. Deverá ser transpotado em condições que presrvem as características do alimento congelado, como também a qualidade do mesmo quanto às características fisicoquímicas, microbiológicas e microscópicas. Os pescados não deverão ser provenientes de águas contaminadas ou poluídas e nem recolhido morto.</t>
  </si>
  <si>
    <t>Brócolis</t>
  </si>
  <si>
    <t>Pepino</t>
  </si>
  <si>
    <t>Vagem</t>
  </si>
  <si>
    <t>Pimentão Verde</t>
  </si>
  <si>
    <t>Espinafre</t>
  </si>
  <si>
    <t>Caqui</t>
  </si>
  <si>
    <t>Laranja</t>
  </si>
  <si>
    <t>Agrião</t>
  </si>
  <si>
    <t>Out</t>
  </si>
  <si>
    <t>Nov</t>
  </si>
  <si>
    <t>Dez</t>
  </si>
  <si>
    <t>Melancia</t>
  </si>
  <si>
    <t>Queijo Minas Fescal</t>
  </si>
  <si>
    <t>Feijão Preto</t>
  </si>
  <si>
    <t>Feijão Carioquinha</t>
  </si>
  <si>
    <t>Fubá</t>
  </si>
  <si>
    <t>Canjiquinha</t>
  </si>
  <si>
    <t>Pó de Café</t>
  </si>
  <si>
    <t>Pimentão</t>
  </si>
  <si>
    <t>Agrião com folhas verdes brilhante, firme e sem áreas escuras, fresco, com coloração e tamanho uniforme, sem sujidades e outros defeitos que possam alterar sua aparência.</t>
  </si>
  <si>
    <t>Brócolis fresco, folhas e talos verde escuro, firmes, sem manchas, sem insetos, sem sujidades e outros defeitos que possam alterar sua aparência.</t>
  </si>
  <si>
    <t>Espinafre fresco, com folhas verdes brilhantes, firmes e sem áreas escuras, com coloração e tamanho uniforme, sem sujidade e outros defeitos que possam alterar sua aparência.</t>
  </si>
  <si>
    <t>Pimentão Verde, frescos, coloração brilhante, sem ferimentos e manchas, aspecto firme e sem sujidades e insetos.</t>
  </si>
  <si>
    <t>Canjiquinha de cor amarela, fina, com aspécto, cor, cheiro e sabor próprios, com ausência de umidade, fermentação, ranço, fungos, isento, de sujidades, parasitas e larvas, acondicionado em saco plástico transparente, atóxico com 1kg, com data de fabricação e validade, com registro  do órgão competente.</t>
  </si>
  <si>
    <t>Vagem tipo manteiga, com coloração verde, frescas, macias, sem ferimentos e manchas</t>
  </si>
  <si>
    <t>Abóbora madura, de primeira, com casca firme, tamanho uniforme, sem ferimentos ou defeitos, intáctas e bem desenvolvidas, livres de terra.</t>
  </si>
  <si>
    <t>Fruto maduro, firme, coloração vermelha, tamanho médio, sem defeitos e ferimentos</t>
  </si>
  <si>
    <t>Pó de café torrado e moído, bebida dura - pct 500g, de primeira qualidade. Acondicionado em pct de 500g com data de validade e fabricação, aroma intenso, moagem fina, ponto de torra médio.</t>
  </si>
  <si>
    <t>Especificações dos Produtos</t>
  </si>
  <si>
    <t>Programa Nacional de Alimentação Escolar - Creches Municipais</t>
  </si>
  <si>
    <t>SECRETARIA MUNICIPAL DE EDUCAÇÃO - IÚNA - ES</t>
  </si>
  <si>
    <t>Queijo Minas Frescal, com registro no Serviço de Inpeção Municipal, embalagem plástica transparente, atóxica, individual, com data de fabricação e validade.</t>
  </si>
  <si>
    <t>Abacate</t>
  </si>
  <si>
    <t>Melancia Fresca, peso de aproximadamente 8kg. Casca lisae brilhante, coloração e tamanho uniforme, polpa vermelha.</t>
  </si>
  <si>
    <t>Fubá enriquecido com ácido fólico e ferro, de acordo com RDC nº 263 de 22/09//05, da ANVISA, de cor amarela, com aspécto, cor, cheiro e sabor próprios, com ausência de umidade, fermentação, ranço, fungos, isentos, de sujidades, parasitas e larvas, acondicionado em saco plástico transparente, atóxico com 1kg, com data de fabricação e validade.</t>
  </si>
  <si>
    <t>Polpa de Frutas sabores diversos, embalagem de 1kg, diluição de 1/5, com data de processamento e validade, e registro de inspeção do órgão competente.</t>
  </si>
  <si>
    <t>Abacate verde, de primeira qualidade, tamanho médio, uniforme, cor uniforme e com brilho, firmes e bem desenvolvidas, sem ferimentos ou defeitos, maduros.</t>
  </si>
  <si>
    <t>Canjiquinha de cor amarela, fina, com aspécto, cor, cheiro e sabor próprios, com ausência de umidade, fermentação, ranço, fungos, isento, de sujidades, parasitas e larvas, acondicionado em saco plástico transparente, atóxico com 1kg.</t>
  </si>
  <si>
    <t>Milho Verde</t>
  </si>
  <si>
    <t>Cebola</t>
  </si>
  <si>
    <t>Cebolinha</t>
  </si>
  <si>
    <t>Coentro</t>
  </si>
  <si>
    <t>Cebola Branca</t>
  </si>
  <si>
    <t>Cebolinha in natura</t>
  </si>
  <si>
    <t>Cebolinha in natura, fresca, de 1ª qualidade, tamanho e coloração uniforme, devendo ser bem desenvolvida, firme e intacta, isenta de queimaduras, sujidades, parasitas e larvas. Cada molho com no mínimo 200g.</t>
  </si>
  <si>
    <t>Coentro in natura, fresco, de 1ª qualidade, tamanho e coloração uniforme, devendo ser bem desenvolvida, firme e intacta, isenta de queimaduras, sujidades, parasitas e larvas. Cada molho com no mínimo 200g.</t>
  </si>
  <si>
    <t>Milho verde in natura, apresentação espiga de 1ª qualidade, tamanho médio a grande, grãos íntegros, grau de maturação verde, sem presença de fungos. As espigas deverão estar descascadas, sem presença do cabelo próprio do milho, embalado em saco plástico transparente, atóxico.</t>
  </si>
  <si>
    <t>Branca especial, de primeira, in natura, tamanho médio, sem leões de origem física ou mecãnica, perfurações e cortes, tamanho e coloração uniformes, apresentando grau de maturação adequado a manipulação, transporte e consumo, isenta de sujidades, parasitas e larvas.</t>
  </si>
  <si>
    <t>Molho</t>
  </si>
  <si>
    <t>Mar</t>
  </si>
  <si>
    <t>Abr</t>
  </si>
  <si>
    <t>Mai</t>
  </si>
  <si>
    <t xml:space="preserve">Jun </t>
  </si>
  <si>
    <t>Jul</t>
  </si>
  <si>
    <t>Set</t>
  </si>
  <si>
    <t>Ago</t>
  </si>
  <si>
    <t>Fev</t>
  </si>
  <si>
    <t>Feijão Carioquinha, safra nova, constituído de grãos inteiros e sadios, com umidade permitida em lei, isento de material terroso, sujidades, insetos, embalado em saco plástico transparente de 1kg, com especificações do fornecedor e data de validade.</t>
  </si>
  <si>
    <t>Feijão Preto, safra nova, constituído de grãos inteiros e sadios, com umidade permitida em lei, isento de material terroso, sujidades, insetos, embalado em saco plástico transparente de 1kg, com especificação do fornecedor e data de validade.</t>
  </si>
  <si>
    <t>Feijão Carioquinha, safra nova, constituído de grãos inteiros e sadios, com umidade permitida em lei, isento de material terroso, sujidades, insetos, embalado em saco plástico transparente de 1kg, com data de validade e informações do fornecedor.</t>
  </si>
  <si>
    <t>Feijão Preto, safra nova, constituído de grãos inteiros e sadios, com umidade permitida em lei, isento de material terroso, sujidades, insetos, embalado em saco plástico transparente de 1kg, com data de validade e informações do fornecedor.</t>
  </si>
  <si>
    <t>Batata Baroa</t>
  </si>
  <si>
    <t>Queijo</t>
  </si>
  <si>
    <t>Batata baroa, de primeira qualidade, raízes no grau normal de evolução no tamanho, uniformes, frescas e com casca inteira, sem ferimentos ou defeitos, livre de terra.</t>
  </si>
  <si>
    <t xml:space="preserve">Obs.: *Para os produtos: Canjiquinha, fubá, pó de café e rapadura, o fornecedor deverá apresentar alvará sanitário e de localização atualizados junto a VISA municipal.                                                                                                                                                                                                      *Para os produtos: filé de tilápia,o fornecedor deverá apresentar o registro de inspeção do órgão competente: SIM, para fornecedores do Município de Iúna, SIE ou SIF para fornecedores de outros municícpios.                                            * Para o produto queijo minas frescal, o fornecedor deverá apresentar o registro de inspeção do órgão competente: SIM, para fornecedores do Município de Iúna, SIE ou SIF para fornecedores de outros municícpios.                                                                                                                                    * Para o produto polpa de fruta o fornecedor deverá apresentar o registro da agroindústria no MAPA (Ministério da Agricultura)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Apresentar amostras dos seguintes produtos: Canjiquinha, feijão carioquinha e preto, fubá, filé de tilápia, pó de café, polpa de fruta, queijo minas e rapadura.                                                                                                                                                                                                                  *A entrega dos produtos será semanal conforme cronograma em anexo no edital de chamada pública, exceto para os produtos: canjiquinha, feijão, fubá, filé de tilápia, pó de café e rapadura que deverá ser de uma entrega mensal.                                                                                                                                                                                                 *Os produtos fora do padrão de qualidade deverão ser repostos pelo agricultor.                                                                                                                              * Alterações nas quantidades podem ocorrer devido a possíveis alterações no número de alunos e no calendário escolar de 2022.                                                                                                                                                                                                                                  * As entregas deverão ser feitas nas EMEF Nagem Abikahir e Deolinda Amorim de Oliveira e nas Creches Prof. Maria da Penha Amorim, Helena Vieira de Moraes, Casulo, Vovó Orcília e APAE. Para as demais escolas e creches a entrega deverá ser feita no Estoque da Secretaria de Educação pesado, embalado e identificado conforme cronograma de entrega em anexo.                                                         </t>
  </si>
  <si>
    <t>Programa Nacional de Alimentação Escolar - Quantidade Total</t>
  </si>
  <si>
    <t>Chamada Pública da Agricultura Familiar - 2023</t>
  </si>
  <si>
    <t>Mexerica Murcote</t>
  </si>
  <si>
    <t>Programa Nacional de Alimentação Escolar - Escolas Municipais</t>
  </si>
  <si>
    <t>Mexerica Mucote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</si>
</sst>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79">
      <selection activeCell="N45" sqref="N45"/>
    </sheetView>
  </sheetViews>
  <sheetFormatPr defaultColWidth="9.140625" defaultRowHeight="12.75"/>
  <cols>
    <col min="1" max="1" width="20.00390625" style="0" customWidth="1"/>
    <col min="2" max="2" width="8.28125" style="0" customWidth="1"/>
    <col min="3" max="3" width="6.28125" style="0" customWidth="1"/>
    <col min="4" max="4" width="6.140625" style="0" customWidth="1"/>
    <col min="5" max="5" width="5.7109375" style="0" customWidth="1"/>
    <col min="6" max="6" width="5.00390625" style="0" customWidth="1"/>
    <col min="7" max="7" width="5.140625" style="0" customWidth="1"/>
    <col min="8" max="8" width="5.28125" style="0" customWidth="1"/>
    <col min="9" max="9" width="5.421875" style="0" customWidth="1"/>
    <col min="10" max="10" width="4.8515625" style="0" customWidth="1"/>
    <col min="11" max="11" width="5.00390625" style="0" customWidth="1"/>
    <col min="12" max="12" width="5.421875" style="0" customWidth="1"/>
    <col min="13" max="13" width="5.28125" style="0" customWidth="1"/>
    <col min="14" max="14" width="6.421875" style="0" customWidth="1"/>
  </cols>
  <sheetData>
    <row r="1" spans="1:14" ht="22.5" customHeight="1">
      <c r="A1" s="2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22.5" customHeight="1">
      <c r="A2" s="31" t="s">
        <v>118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2.5" customHeight="1">
      <c r="A3" s="31" t="s">
        <v>116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2.5" customHeight="1">
      <c r="A4" s="31" t="s">
        <v>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30" customHeight="1">
      <c r="A5" s="2"/>
      <c r="B5" s="5" t="s">
        <v>14</v>
      </c>
      <c r="C5" s="1" t="s">
        <v>19</v>
      </c>
      <c r="D5" s="1" t="s">
        <v>99</v>
      </c>
      <c r="E5" s="1" t="s">
        <v>100</v>
      </c>
      <c r="F5" s="1" t="s">
        <v>101</v>
      </c>
      <c r="G5" s="1" t="s">
        <v>102</v>
      </c>
      <c r="H5" s="1" t="s">
        <v>103</v>
      </c>
      <c r="I5" s="1" t="s">
        <v>105</v>
      </c>
      <c r="J5" s="1" t="s">
        <v>104</v>
      </c>
      <c r="K5" s="1" t="s">
        <v>58</v>
      </c>
      <c r="L5" s="1" t="s">
        <v>59</v>
      </c>
      <c r="M5" s="1" t="s">
        <v>60</v>
      </c>
      <c r="N5" s="1" t="s">
        <v>18</v>
      </c>
    </row>
    <row r="6" spans="1:14" ht="22.5" customHeight="1">
      <c r="A6" s="3" t="s">
        <v>82</v>
      </c>
      <c r="B6" s="1" t="s">
        <v>15</v>
      </c>
      <c r="C6" s="12">
        <v>0</v>
      </c>
      <c r="D6" s="12">
        <v>0</v>
      </c>
      <c r="E6" s="12">
        <v>0</v>
      </c>
      <c r="F6" s="12">
        <v>238</v>
      </c>
      <c r="G6" s="12">
        <v>238</v>
      </c>
      <c r="H6" s="12">
        <v>0</v>
      </c>
      <c r="I6" s="12">
        <v>238</v>
      </c>
      <c r="J6" s="12">
        <v>0</v>
      </c>
      <c r="K6" s="12">
        <v>0</v>
      </c>
      <c r="L6" s="12">
        <v>0</v>
      </c>
      <c r="M6" s="12">
        <v>0</v>
      </c>
      <c r="N6" s="10">
        <f aca="true" t="shared" si="0" ref="N6:N44">SUM(C6:M6)</f>
        <v>714</v>
      </c>
    </row>
    <row r="7" spans="1:14" ht="22.5" customHeight="1">
      <c r="A7" s="3" t="s">
        <v>23</v>
      </c>
      <c r="B7" s="1" t="s">
        <v>15</v>
      </c>
      <c r="C7" s="12">
        <v>0</v>
      </c>
      <c r="D7" s="12">
        <v>101</v>
      </c>
      <c r="E7" s="12">
        <v>0</v>
      </c>
      <c r="F7" s="12">
        <v>101</v>
      </c>
      <c r="G7" s="12">
        <v>0</v>
      </c>
      <c r="H7" s="12">
        <v>0</v>
      </c>
      <c r="I7" s="12">
        <v>0</v>
      </c>
      <c r="J7" s="12">
        <v>101</v>
      </c>
      <c r="K7" s="12">
        <v>0</v>
      </c>
      <c r="L7" s="12">
        <v>101</v>
      </c>
      <c r="M7" s="12">
        <v>0</v>
      </c>
      <c r="N7" s="10">
        <f t="shared" si="0"/>
        <v>404</v>
      </c>
    </row>
    <row r="8" spans="1:14" ht="22.5" customHeight="1">
      <c r="A8" s="3" t="s">
        <v>20</v>
      </c>
      <c r="B8" s="1" t="s">
        <v>15</v>
      </c>
      <c r="C8" s="12">
        <v>181</v>
      </c>
      <c r="D8" s="12">
        <v>181</v>
      </c>
      <c r="E8" s="12">
        <v>0</v>
      </c>
      <c r="F8" s="12">
        <v>181</v>
      </c>
      <c r="G8" s="12">
        <v>181</v>
      </c>
      <c r="H8" s="12">
        <v>181</v>
      </c>
      <c r="I8" s="12">
        <v>181</v>
      </c>
      <c r="J8" s="12">
        <v>181</v>
      </c>
      <c r="K8" s="12">
        <v>181</v>
      </c>
      <c r="L8" s="12">
        <v>181</v>
      </c>
      <c r="M8" s="12">
        <v>0</v>
      </c>
      <c r="N8" s="10">
        <f t="shared" si="0"/>
        <v>1629</v>
      </c>
    </row>
    <row r="9" spans="1:14" ht="22.5" customHeight="1">
      <c r="A9" s="3" t="s">
        <v>57</v>
      </c>
      <c r="B9" s="1" t="s">
        <v>15</v>
      </c>
      <c r="C9" s="12">
        <v>0</v>
      </c>
      <c r="D9" s="12">
        <v>0</v>
      </c>
      <c r="E9" s="12">
        <v>0</v>
      </c>
      <c r="F9" s="12">
        <v>0</v>
      </c>
      <c r="G9" s="12">
        <v>154</v>
      </c>
      <c r="H9" s="12">
        <v>0</v>
      </c>
      <c r="I9" s="12">
        <v>154</v>
      </c>
      <c r="J9" s="12">
        <v>0</v>
      </c>
      <c r="K9" s="12">
        <v>0</v>
      </c>
      <c r="L9" s="12">
        <v>0</v>
      </c>
      <c r="M9" s="12">
        <v>0</v>
      </c>
      <c r="N9" s="10">
        <f t="shared" si="0"/>
        <v>308</v>
      </c>
    </row>
    <row r="10" spans="1:14" ht="22.5" customHeight="1">
      <c r="A10" s="3" t="s">
        <v>10</v>
      </c>
      <c r="B10" s="1" t="s">
        <v>15</v>
      </c>
      <c r="C10" s="12">
        <v>82</v>
      </c>
      <c r="D10" s="12">
        <v>164</v>
      </c>
      <c r="E10" s="12">
        <v>164</v>
      </c>
      <c r="F10" s="12">
        <v>246</v>
      </c>
      <c r="G10" s="12">
        <v>164</v>
      </c>
      <c r="H10" s="12">
        <v>82</v>
      </c>
      <c r="I10" s="12">
        <v>328</v>
      </c>
      <c r="J10" s="12">
        <v>246</v>
      </c>
      <c r="K10" s="12">
        <v>164</v>
      </c>
      <c r="L10" s="12">
        <v>164</v>
      </c>
      <c r="M10" s="12">
        <v>82</v>
      </c>
      <c r="N10" s="10">
        <f>SUM(C10:M10)</f>
        <v>1886</v>
      </c>
    </row>
    <row r="11" spans="1:14" ht="22.5" customHeight="1">
      <c r="A11" s="3" t="s">
        <v>11</v>
      </c>
      <c r="B11" s="1" t="s">
        <v>15</v>
      </c>
      <c r="C11" s="12">
        <v>238</v>
      </c>
      <c r="D11" s="12">
        <v>238</v>
      </c>
      <c r="E11" s="12">
        <v>238</v>
      </c>
      <c r="F11" s="12">
        <v>238</v>
      </c>
      <c r="G11" s="12">
        <v>238</v>
      </c>
      <c r="H11" s="12">
        <v>0</v>
      </c>
      <c r="I11" s="12">
        <v>476</v>
      </c>
      <c r="J11" s="12">
        <v>238</v>
      </c>
      <c r="K11" s="12">
        <v>476</v>
      </c>
      <c r="L11" s="12">
        <v>238</v>
      </c>
      <c r="M11" s="12">
        <v>0</v>
      </c>
      <c r="N11" s="10">
        <f t="shared" si="0"/>
        <v>2618</v>
      </c>
    </row>
    <row r="12" spans="1:14" ht="22.5" customHeight="1">
      <c r="A12" s="3" t="s">
        <v>5</v>
      </c>
      <c r="B12" s="1" t="s">
        <v>15</v>
      </c>
      <c r="C12" s="12">
        <v>626</v>
      </c>
      <c r="D12" s="12">
        <v>1252</v>
      </c>
      <c r="E12" s="12">
        <v>939</v>
      </c>
      <c r="F12" s="12">
        <v>1565</v>
      </c>
      <c r="G12" s="12">
        <v>939</v>
      </c>
      <c r="H12" s="12">
        <v>626</v>
      </c>
      <c r="I12" s="12">
        <v>1565</v>
      </c>
      <c r="J12" s="12">
        <v>939</v>
      </c>
      <c r="K12" s="12">
        <v>939</v>
      </c>
      <c r="L12" s="12">
        <v>1252</v>
      </c>
      <c r="M12" s="12">
        <v>313</v>
      </c>
      <c r="N12" s="10">
        <f>SUM(C12:M12)</f>
        <v>10955</v>
      </c>
    </row>
    <row r="13" spans="1:14" ht="22.5" customHeight="1">
      <c r="A13" s="3" t="s">
        <v>111</v>
      </c>
      <c r="B13" s="1" t="s">
        <v>15</v>
      </c>
      <c r="C13" s="12">
        <v>0</v>
      </c>
      <c r="D13" s="12">
        <v>181</v>
      </c>
      <c r="E13" s="12">
        <v>0</v>
      </c>
      <c r="F13" s="12">
        <v>181</v>
      </c>
      <c r="G13" s="12">
        <v>181</v>
      </c>
      <c r="H13" s="12">
        <v>0</v>
      </c>
      <c r="I13" s="12">
        <v>0</v>
      </c>
      <c r="J13" s="12">
        <v>0</v>
      </c>
      <c r="K13" s="12">
        <v>181</v>
      </c>
      <c r="L13" s="12">
        <v>0</v>
      </c>
      <c r="M13" s="12">
        <v>0</v>
      </c>
      <c r="N13" s="10">
        <f>SUM(C13:M13)</f>
        <v>724</v>
      </c>
    </row>
    <row r="14" spans="1:14" ht="22.5" customHeight="1">
      <c r="A14" s="3" t="s">
        <v>2</v>
      </c>
      <c r="B14" s="1" t="s">
        <v>15</v>
      </c>
      <c r="C14" s="12">
        <v>181</v>
      </c>
      <c r="D14" s="12">
        <v>362</v>
      </c>
      <c r="E14" s="12">
        <v>181</v>
      </c>
      <c r="F14" s="12">
        <v>362</v>
      </c>
      <c r="G14" s="12">
        <v>362</v>
      </c>
      <c r="H14" s="12">
        <v>181</v>
      </c>
      <c r="I14" s="12">
        <v>362</v>
      </c>
      <c r="J14" s="12">
        <v>181</v>
      </c>
      <c r="K14" s="12">
        <v>362</v>
      </c>
      <c r="L14" s="12">
        <v>362</v>
      </c>
      <c r="M14" s="12">
        <v>0</v>
      </c>
      <c r="N14" s="10">
        <f t="shared" si="0"/>
        <v>2896</v>
      </c>
    </row>
    <row r="15" spans="1:14" ht="22.5" customHeight="1">
      <c r="A15" s="3" t="s">
        <v>3</v>
      </c>
      <c r="B15" s="1" t="s">
        <v>15</v>
      </c>
      <c r="C15" s="12">
        <v>236</v>
      </c>
      <c r="D15" s="12">
        <v>472</v>
      </c>
      <c r="E15" s="12">
        <v>236</v>
      </c>
      <c r="F15" s="12">
        <v>472</v>
      </c>
      <c r="G15" s="12">
        <v>472</v>
      </c>
      <c r="H15" s="12">
        <v>472</v>
      </c>
      <c r="I15" s="12">
        <v>708</v>
      </c>
      <c r="J15" s="12">
        <v>472</v>
      </c>
      <c r="K15" s="12">
        <v>472</v>
      </c>
      <c r="L15" s="12">
        <v>708</v>
      </c>
      <c r="M15" s="12">
        <v>236</v>
      </c>
      <c r="N15" s="10">
        <f t="shared" si="0"/>
        <v>4956</v>
      </c>
    </row>
    <row r="16" spans="1:14" ht="22.5" customHeight="1">
      <c r="A16" s="3" t="s">
        <v>12</v>
      </c>
      <c r="B16" s="1" t="s">
        <v>15</v>
      </c>
      <c r="C16" s="12">
        <v>92</v>
      </c>
      <c r="D16" s="12">
        <v>92</v>
      </c>
      <c r="E16" s="12">
        <v>0</v>
      </c>
      <c r="F16" s="12">
        <v>92</v>
      </c>
      <c r="G16" s="12">
        <v>92</v>
      </c>
      <c r="H16" s="12">
        <v>0</v>
      </c>
      <c r="I16" s="12">
        <v>184</v>
      </c>
      <c r="J16" s="12">
        <v>92</v>
      </c>
      <c r="K16" s="12">
        <v>92</v>
      </c>
      <c r="L16" s="12">
        <v>0</v>
      </c>
      <c r="M16" s="12">
        <v>0</v>
      </c>
      <c r="N16" s="10">
        <f t="shared" si="0"/>
        <v>736</v>
      </c>
    </row>
    <row r="17" spans="1:14" ht="22.5" customHeight="1">
      <c r="A17" s="3" t="s">
        <v>50</v>
      </c>
      <c r="B17" s="1" t="s">
        <v>15</v>
      </c>
      <c r="C17" s="12">
        <v>0</v>
      </c>
      <c r="D17" s="12">
        <v>0</v>
      </c>
      <c r="E17" s="12">
        <v>90</v>
      </c>
      <c r="F17" s="12">
        <v>180</v>
      </c>
      <c r="G17" s="12">
        <v>0</v>
      </c>
      <c r="H17" s="12">
        <v>90</v>
      </c>
      <c r="I17" s="12">
        <v>51</v>
      </c>
      <c r="J17" s="12">
        <v>51</v>
      </c>
      <c r="K17" s="12">
        <v>0</v>
      </c>
      <c r="L17" s="12">
        <v>51</v>
      </c>
      <c r="M17" s="12">
        <v>0</v>
      </c>
      <c r="N17" s="10">
        <f t="shared" si="0"/>
        <v>513</v>
      </c>
    </row>
    <row r="18" spans="1:14" ht="22.5" customHeight="1">
      <c r="A18" s="3" t="s">
        <v>66</v>
      </c>
      <c r="B18" s="1" t="s">
        <v>15</v>
      </c>
      <c r="C18" s="12">
        <v>0</v>
      </c>
      <c r="D18" s="12">
        <v>100</v>
      </c>
      <c r="E18" s="12">
        <v>100</v>
      </c>
      <c r="F18" s="12">
        <v>100</v>
      </c>
      <c r="G18" s="12">
        <v>100</v>
      </c>
      <c r="H18" s="12">
        <v>0</v>
      </c>
      <c r="I18" s="12">
        <v>100</v>
      </c>
      <c r="J18" s="12">
        <v>100</v>
      </c>
      <c r="K18" s="12">
        <v>100</v>
      </c>
      <c r="L18" s="12">
        <v>0</v>
      </c>
      <c r="M18" s="12">
        <v>0</v>
      </c>
      <c r="N18" s="10">
        <f t="shared" si="0"/>
        <v>700</v>
      </c>
    </row>
    <row r="19" spans="1:14" ht="22.5" customHeight="1">
      <c r="A19" s="3" t="s">
        <v>55</v>
      </c>
      <c r="B19" s="1" t="s">
        <v>15</v>
      </c>
      <c r="C19" s="12">
        <v>0</v>
      </c>
      <c r="D19" s="12">
        <v>0</v>
      </c>
      <c r="E19" s="12">
        <v>295</v>
      </c>
      <c r="F19" s="12">
        <v>295</v>
      </c>
      <c r="G19" s="12">
        <v>295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>
        <f t="shared" si="0"/>
        <v>885</v>
      </c>
    </row>
    <row r="20" spans="1:14" ht="22.5" customHeight="1">
      <c r="A20" s="3" t="s">
        <v>89</v>
      </c>
      <c r="B20" s="1" t="s">
        <v>15</v>
      </c>
      <c r="C20" s="12">
        <v>92</v>
      </c>
      <c r="D20" s="12">
        <v>184</v>
      </c>
      <c r="E20" s="12">
        <v>92</v>
      </c>
      <c r="F20" s="12">
        <v>230</v>
      </c>
      <c r="G20" s="12">
        <v>138</v>
      </c>
      <c r="H20" s="12">
        <v>92</v>
      </c>
      <c r="I20" s="12">
        <v>230</v>
      </c>
      <c r="J20" s="12">
        <v>138</v>
      </c>
      <c r="K20" s="12">
        <v>138</v>
      </c>
      <c r="L20" s="12">
        <v>184</v>
      </c>
      <c r="M20" s="12">
        <v>46</v>
      </c>
      <c r="N20" s="10">
        <f t="shared" si="0"/>
        <v>1564</v>
      </c>
    </row>
    <row r="21" spans="1:14" ht="22.5" customHeight="1">
      <c r="A21" s="3" t="s">
        <v>90</v>
      </c>
      <c r="B21" s="1" t="s">
        <v>98</v>
      </c>
      <c r="C21" s="12">
        <v>0</v>
      </c>
      <c r="D21" s="12">
        <v>201</v>
      </c>
      <c r="E21" s="12">
        <v>134</v>
      </c>
      <c r="F21" s="12">
        <v>201</v>
      </c>
      <c r="G21" s="12">
        <v>201</v>
      </c>
      <c r="H21" s="12">
        <v>134</v>
      </c>
      <c r="I21" s="12">
        <v>268</v>
      </c>
      <c r="J21" s="12">
        <v>201</v>
      </c>
      <c r="K21" s="12">
        <v>134</v>
      </c>
      <c r="L21" s="12">
        <v>201</v>
      </c>
      <c r="M21" s="12">
        <v>67</v>
      </c>
      <c r="N21" s="10">
        <f t="shared" si="0"/>
        <v>1742</v>
      </c>
    </row>
    <row r="22" spans="1:14" ht="22.5" customHeight="1">
      <c r="A22" s="3" t="s">
        <v>4</v>
      </c>
      <c r="B22" s="1" t="s">
        <v>15</v>
      </c>
      <c r="C22" s="12">
        <v>184</v>
      </c>
      <c r="D22" s="12">
        <v>368</v>
      </c>
      <c r="E22" s="12">
        <v>184</v>
      </c>
      <c r="F22" s="12">
        <v>276</v>
      </c>
      <c r="G22" s="12">
        <v>184</v>
      </c>
      <c r="H22" s="12">
        <v>184</v>
      </c>
      <c r="I22" s="12">
        <v>276</v>
      </c>
      <c r="J22" s="12">
        <v>184</v>
      </c>
      <c r="K22" s="12">
        <v>184</v>
      </c>
      <c r="L22" s="12">
        <v>184</v>
      </c>
      <c r="M22" s="12">
        <v>92</v>
      </c>
      <c r="N22" s="10">
        <f t="shared" si="0"/>
        <v>2300</v>
      </c>
    </row>
    <row r="23" spans="1:14" ht="22.5" customHeight="1">
      <c r="A23" s="3" t="s">
        <v>8</v>
      </c>
      <c r="B23" s="1" t="s">
        <v>15</v>
      </c>
      <c r="C23" s="12">
        <v>0</v>
      </c>
      <c r="D23" s="12">
        <v>214</v>
      </c>
      <c r="E23" s="12">
        <v>0</v>
      </c>
      <c r="F23" s="12">
        <v>0</v>
      </c>
      <c r="G23" s="12">
        <v>107</v>
      </c>
      <c r="H23" s="12">
        <v>107</v>
      </c>
      <c r="I23" s="12">
        <v>321</v>
      </c>
      <c r="J23" s="12">
        <v>107</v>
      </c>
      <c r="K23" s="12">
        <v>0</v>
      </c>
      <c r="L23" s="12">
        <v>107</v>
      </c>
      <c r="M23" s="12">
        <v>107</v>
      </c>
      <c r="N23" s="10">
        <f t="shared" si="0"/>
        <v>1070</v>
      </c>
    </row>
    <row r="24" spans="1:14" ht="22.5" customHeight="1">
      <c r="A24" s="3" t="s">
        <v>91</v>
      </c>
      <c r="B24" s="1" t="s">
        <v>98</v>
      </c>
      <c r="C24" s="12">
        <v>0</v>
      </c>
      <c r="D24" s="12">
        <v>32</v>
      </c>
      <c r="E24" s="12">
        <v>32</v>
      </c>
      <c r="F24" s="12">
        <v>32</v>
      </c>
      <c r="G24" s="12">
        <v>32</v>
      </c>
      <c r="H24" s="12">
        <v>0</v>
      </c>
      <c r="I24" s="12">
        <v>32</v>
      </c>
      <c r="J24" s="12">
        <v>32</v>
      </c>
      <c r="K24" s="12">
        <v>32</v>
      </c>
      <c r="L24" s="12">
        <v>32</v>
      </c>
      <c r="M24" s="12">
        <v>0</v>
      </c>
      <c r="N24" s="10">
        <f t="shared" si="0"/>
        <v>256</v>
      </c>
    </row>
    <row r="25" spans="1:14" ht="22.5" customHeight="1">
      <c r="A25" s="3" t="s">
        <v>9</v>
      </c>
      <c r="B25" s="1" t="s">
        <v>15</v>
      </c>
      <c r="C25" s="12">
        <v>160</v>
      </c>
      <c r="D25" s="12">
        <v>240</v>
      </c>
      <c r="E25" s="12">
        <v>160</v>
      </c>
      <c r="F25" s="12">
        <v>320</v>
      </c>
      <c r="G25" s="12">
        <v>160</v>
      </c>
      <c r="H25" s="12">
        <v>80</v>
      </c>
      <c r="I25" s="12">
        <v>320</v>
      </c>
      <c r="J25" s="12">
        <v>160</v>
      </c>
      <c r="K25" s="12">
        <v>240</v>
      </c>
      <c r="L25" s="12">
        <v>320</v>
      </c>
      <c r="M25" s="12">
        <v>0</v>
      </c>
      <c r="N25" s="10">
        <f t="shared" si="0"/>
        <v>2160</v>
      </c>
    </row>
    <row r="26" spans="1:14" ht="22.5" customHeight="1">
      <c r="A26" s="3" t="s">
        <v>54</v>
      </c>
      <c r="B26" s="1" t="s">
        <v>15</v>
      </c>
      <c r="C26" s="12">
        <v>0</v>
      </c>
      <c r="D26" s="12">
        <v>90</v>
      </c>
      <c r="E26" s="12">
        <v>0</v>
      </c>
      <c r="F26" s="12">
        <v>0</v>
      </c>
      <c r="G26" s="12">
        <v>0</v>
      </c>
      <c r="H26" s="12">
        <v>0</v>
      </c>
      <c r="I26" s="12">
        <v>90</v>
      </c>
      <c r="J26" s="12">
        <v>0</v>
      </c>
      <c r="K26" s="12">
        <v>0</v>
      </c>
      <c r="L26" s="12">
        <v>0</v>
      </c>
      <c r="M26" s="12">
        <v>0</v>
      </c>
      <c r="N26" s="10">
        <f t="shared" si="0"/>
        <v>180</v>
      </c>
    </row>
    <row r="27" spans="1:14" ht="22.5" customHeight="1">
      <c r="A27" s="3" t="s">
        <v>64</v>
      </c>
      <c r="B27" s="1" t="s">
        <v>15</v>
      </c>
      <c r="C27" s="12">
        <v>0</v>
      </c>
      <c r="D27" s="12">
        <v>120</v>
      </c>
      <c r="E27" s="12">
        <v>120</v>
      </c>
      <c r="F27" s="12">
        <v>120</v>
      </c>
      <c r="G27" s="12">
        <v>120</v>
      </c>
      <c r="H27" s="12">
        <v>60</v>
      </c>
      <c r="I27" s="12">
        <v>120</v>
      </c>
      <c r="J27" s="12">
        <v>120</v>
      </c>
      <c r="K27" s="12">
        <v>120</v>
      </c>
      <c r="L27" s="12">
        <v>0</v>
      </c>
      <c r="M27" s="12">
        <v>0</v>
      </c>
      <c r="N27" s="10">
        <f t="shared" si="0"/>
        <v>900</v>
      </c>
    </row>
    <row r="28" spans="1:14" ht="22.5" customHeight="1">
      <c r="A28" s="3" t="s">
        <v>63</v>
      </c>
      <c r="B28" s="1" t="s">
        <v>15</v>
      </c>
      <c r="C28" s="12">
        <v>0</v>
      </c>
      <c r="D28" s="12">
        <v>390</v>
      </c>
      <c r="E28" s="12">
        <v>390</v>
      </c>
      <c r="F28" s="12">
        <v>390</v>
      </c>
      <c r="G28" s="12">
        <v>390</v>
      </c>
      <c r="H28" s="12">
        <v>170</v>
      </c>
      <c r="I28" s="12">
        <v>390</v>
      </c>
      <c r="J28" s="12">
        <v>390</v>
      </c>
      <c r="K28" s="12">
        <v>390</v>
      </c>
      <c r="L28" s="12">
        <v>0</v>
      </c>
      <c r="M28" s="12">
        <v>0</v>
      </c>
      <c r="N28" s="10">
        <f t="shared" si="0"/>
        <v>2900</v>
      </c>
    </row>
    <row r="29" spans="1:14" ht="22.5" customHeight="1">
      <c r="A29" s="3" t="s">
        <v>65</v>
      </c>
      <c r="B29" s="1" t="s">
        <v>15</v>
      </c>
      <c r="C29" s="12">
        <v>0</v>
      </c>
      <c r="D29" s="12">
        <v>100</v>
      </c>
      <c r="E29" s="12">
        <v>100</v>
      </c>
      <c r="F29" s="12">
        <v>100</v>
      </c>
      <c r="G29" s="12">
        <v>100</v>
      </c>
      <c r="H29" s="12">
        <v>0</v>
      </c>
      <c r="I29" s="12">
        <v>100</v>
      </c>
      <c r="J29" s="12">
        <v>100</v>
      </c>
      <c r="K29" s="12">
        <v>100</v>
      </c>
      <c r="L29" s="12">
        <v>0</v>
      </c>
      <c r="M29" s="12">
        <v>0</v>
      </c>
      <c r="N29" s="10">
        <f t="shared" si="0"/>
        <v>700</v>
      </c>
    </row>
    <row r="30" spans="1:14" ht="22.5" customHeight="1">
      <c r="A30" s="3" t="s">
        <v>48</v>
      </c>
      <c r="B30" s="1" t="s">
        <v>15</v>
      </c>
      <c r="C30" s="12">
        <v>0</v>
      </c>
      <c r="D30" s="12">
        <v>254</v>
      </c>
      <c r="E30" s="12">
        <v>254</v>
      </c>
      <c r="F30" s="12">
        <v>254</v>
      </c>
      <c r="G30" s="12">
        <v>508</v>
      </c>
      <c r="H30" s="12">
        <v>0</v>
      </c>
      <c r="I30" s="12">
        <v>254</v>
      </c>
      <c r="J30" s="12">
        <v>508</v>
      </c>
      <c r="K30" s="12">
        <v>254</v>
      </c>
      <c r="L30" s="12">
        <v>254</v>
      </c>
      <c r="M30" s="12">
        <v>0</v>
      </c>
      <c r="N30" s="10">
        <f t="shared" si="0"/>
        <v>2540</v>
      </c>
    </row>
    <row r="31" spans="1:14" ht="22.5" customHeight="1">
      <c r="A31" s="3" t="s">
        <v>0</v>
      </c>
      <c r="B31" s="1" t="s">
        <v>15</v>
      </c>
      <c r="C31" s="12">
        <v>181</v>
      </c>
      <c r="D31" s="12">
        <v>181</v>
      </c>
      <c r="E31" s="12">
        <v>181</v>
      </c>
      <c r="F31" s="12">
        <v>0</v>
      </c>
      <c r="G31" s="12">
        <v>181</v>
      </c>
      <c r="H31" s="12">
        <v>181</v>
      </c>
      <c r="I31" s="12">
        <v>362</v>
      </c>
      <c r="J31" s="12">
        <v>181</v>
      </c>
      <c r="K31" s="12">
        <v>362</v>
      </c>
      <c r="L31" s="12">
        <v>362</v>
      </c>
      <c r="M31" s="12">
        <v>0</v>
      </c>
      <c r="N31" s="10">
        <f t="shared" si="0"/>
        <v>2172</v>
      </c>
    </row>
    <row r="32" spans="1:14" ht="22.5" customHeight="1">
      <c r="A32" s="3" t="s">
        <v>56</v>
      </c>
      <c r="B32" s="1" t="s">
        <v>15</v>
      </c>
      <c r="C32" s="12">
        <v>0</v>
      </c>
      <c r="D32" s="12">
        <v>0</v>
      </c>
      <c r="E32" s="12">
        <v>330</v>
      </c>
      <c r="F32" s="12">
        <v>660</v>
      </c>
      <c r="G32" s="12">
        <v>330</v>
      </c>
      <c r="H32" s="12">
        <v>0</v>
      </c>
      <c r="I32" s="12">
        <v>330</v>
      </c>
      <c r="J32" s="12">
        <v>0</v>
      </c>
      <c r="K32" s="12">
        <v>0</v>
      </c>
      <c r="L32" s="12">
        <v>0</v>
      </c>
      <c r="M32" s="12">
        <v>0</v>
      </c>
      <c r="N32" s="10">
        <f t="shared" si="0"/>
        <v>1650</v>
      </c>
    </row>
    <row r="33" spans="1:14" ht="22.5" customHeight="1">
      <c r="A33" s="3" t="s">
        <v>6</v>
      </c>
      <c r="B33" s="1" t="s">
        <v>15</v>
      </c>
      <c r="C33" s="12">
        <v>362</v>
      </c>
      <c r="D33" s="12">
        <v>362</v>
      </c>
      <c r="E33" s="12">
        <v>181</v>
      </c>
      <c r="F33" s="12">
        <v>362</v>
      </c>
      <c r="G33" s="12">
        <v>181</v>
      </c>
      <c r="H33" s="12">
        <v>181</v>
      </c>
      <c r="I33" s="12">
        <v>362</v>
      </c>
      <c r="J33" s="12">
        <v>362</v>
      </c>
      <c r="K33" s="12">
        <v>181</v>
      </c>
      <c r="L33" s="12">
        <v>362</v>
      </c>
      <c r="M33" s="12">
        <v>181</v>
      </c>
      <c r="N33" s="10">
        <f t="shared" si="0"/>
        <v>3077</v>
      </c>
    </row>
    <row r="34" spans="1:14" ht="22.5" customHeight="1">
      <c r="A34" s="3" t="s">
        <v>61</v>
      </c>
      <c r="B34" s="1" t="s">
        <v>15</v>
      </c>
      <c r="C34" s="12">
        <v>608</v>
      </c>
      <c r="D34" s="12">
        <v>608</v>
      </c>
      <c r="E34" s="12">
        <v>608</v>
      </c>
      <c r="F34" s="12">
        <v>608</v>
      </c>
      <c r="G34" s="12">
        <v>608</v>
      </c>
      <c r="H34" s="12">
        <v>608</v>
      </c>
      <c r="I34" s="12">
        <v>608</v>
      </c>
      <c r="J34" s="12">
        <v>608</v>
      </c>
      <c r="K34" s="12">
        <v>608</v>
      </c>
      <c r="L34" s="12">
        <v>608</v>
      </c>
      <c r="M34" s="12">
        <v>0</v>
      </c>
      <c r="N34" s="10">
        <f t="shared" si="0"/>
        <v>6080</v>
      </c>
    </row>
    <row r="35" spans="1:14" ht="22.5" customHeight="1">
      <c r="A35" s="3" t="s">
        <v>17</v>
      </c>
      <c r="B35" s="1" t="s">
        <v>15</v>
      </c>
      <c r="C35" s="12">
        <v>0</v>
      </c>
      <c r="D35" s="12">
        <v>0</v>
      </c>
      <c r="E35" s="12">
        <v>0</v>
      </c>
      <c r="F35" s="12">
        <v>2050</v>
      </c>
      <c r="G35" s="12">
        <v>1230</v>
      </c>
      <c r="H35" s="12">
        <v>820</v>
      </c>
      <c r="I35" s="12">
        <v>410</v>
      </c>
      <c r="J35" s="12">
        <v>0</v>
      </c>
      <c r="K35" s="12">
        <v>0</v>
      </c>
      <c r="L35" s="12">
        <v>0</v>
      </c>
      <c r="M35" s="12">
        <v>0</v>
      </c>
      <c r="N35" s="10">
        <f t="shared" si="0"/>
        <v>4510</v>
      </c>
    </row>
    <row r="36" spans="1:14" ht="22.5" customHeight="1">
      <c r="A36" s="3" t="s">
        <v>88</v>
      </c>
      <c r="B36" s="1" t="s">
        <v>15</v>
      </c>
      <c r="C36" s="12">
        <v>0</v>
      </c>
      <c r="D36" s="12">
        <v>302</v>
      </c>
      <c r="E36" s="12">
        <v>302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0">
        <f t="shared" si="0"/>
        <v>604</v>
      </c>
    </row>
    <row r="37" spans="1:14" ht="22.5" customHeight="1">
      <c r="A37" s="3" t="s">
        <v>43</v>
      </c>
      <c r="B37" s="1" t="s">
        <v>15</v>
      </c>
      <c r="C37" s="12">
        <v>0</v>
      </c>
      <c r="D37" s="12">
        <v>0</v>
      </c>
      <c r="E37" s="12">
        <v>0</v>
      </c>
      <c r="F37" s="12">
        <v>0</v>
      </c>
      <c r="G37" s="12">
        <v>313</v>
      </c>
      <c r="H37" s="12">
        <v>313</v>
      </c>
      <c r="I37" s="12">
        <v>313</v>
      </c>
      <c r="J37" s="12">
        <v>313</v>
      </c>
      <c r="K37" s="12">
        <v>0</v>
      </c>
      <c r="L37" s="12">
        <v>0</v>
      </c>
      <c r="M37" s="12">
        <v>0</v>
      </c>
      <c r="N37" s="10">
        <f t="shared" si="0"/>
        <v>1252</v>
      </c>
    </row>
    <row r="38" spans="1:14" ht="22.5" customHeight="1">
      <c r="A38" s="3" t="s">
        <v>51</v>
      </c>
      <c r="B38" s="1" t="s">
        <v>15</v>
      </c>
      <c r="C38" s="12">
        <v>0</v>
      </c>
      <c r="D38" s="12">
        <v>90</v>
      </c>
      <c r="E38" s="12">
        <v>0</v>
      </c>
      <c r="F38" s="12">
        <v>90</v>
      </c>
      <c r="G38" s="12">
        <v>90</v>
      </c>
      <c r="H38" s="12">
        <v>90</v>
      </c>
      <c r="I38" s="12">
        <v>180</v>
      </c>
      <c r="J38" s="12">
        <v>90</v>
      </c>
      <c r="K38" s="12">
        <v>0</v>
      </c>
      <c r="L38" s="12">
        <v>0</v>
      </c>
      <c r="M38" s="12">
        <v>0</v>
      </c>
      <c r="N38" s="10">
        <f t="shared" si="0"/>
        <v>630</v>
      </c>
    </row>
    <row r="39" spans="1:14" ht="22.5" customHeight="1">
      <c r="A39" s="3" t="s">
        <v>53</v>
      </c>
      <c r="B39" s="1" t="s">
        <v>15</v>
      </c>
      <c r="C39" s="12">
        <v>0</v>
      </c>
      <c r="D39" s="12">
        <v>41</v>
      </c>
      <c r="E39" s="12">
        <v>82</v>
      </c>
      <c r="F39" s="12">
        <v>41</v>
      </c>
      <c r="G39" s="12">
        <v>82</v>
      </c>
      <c r="H39" s="12">
        <v>0</v>
      </c>
      <c r="I39" s="12">
        <v>82</v>
      </c>
      <c r="J39" s="12">
        <v>82</v>
      </c>
      <c r="K39" s="12">
        <v>41</v>
      </c>
      <c r="L39" s="12">
        <v>41</v>
      </c>
      <c r="M39" s="12">
        <v>0</v>
      </c>
      <c r="N39" s="10">
        <f t="shared" si="0"/>
        <v>492</v>
      </c>
    </row>
    <row r="40" spans="1:14" ht="22.5" customHeight="1">
      <c r="A40" s="3" t="s">
        <v>67</v>
      </c>
      <c r="B40" s="1" t="s">
        <v>15</v>
      </c>
      <c r="C40" s="12">
        <v>0</v>
      </c>
      <c r="D40" s="12">
        <v>140</v>
      </c>
      <c r="E40" s="12">
        <v>140</v>
      </c>
      <c r="F40" s="12">
        <v>140</v>
      </c>
      <c r="G40" s="12">
        <v>140</v>
      </c>
      <c r="H40" s="12">
        <v>140</v>
      </c>
      <c r="I40" s="12">
        <v>140</v>
      </c>
      <c r="J40" s="12">
        <v>140</v>
      </c>
      <c r="K40" s="12">
        <v>140</v>
      </c>
      <c r="L40" s="12">
        <v>140</v>
      </c>
      <c r="M40" s="12">
        <v>0</v>
      </c>
      <c r="N40" s="10">
        <f t="shared" si="0"/>
        <v>1260</v>
      </c>
    </row>
    <row r="41" spans="1:14" ht="22.5" customHeight="1">
      <c r="A41" s="3" t="s">
        <v>41</v>
      </c>
      <c r="B41" s="1" t="s">
        <v>15</v>
      </c>
      <c r="C41" s="12">
        <v>0</v>
      </c>
      <c r="D41" s="12">
        <v>0</v>
      </c>
      <c r="E41" s="12">
        <v>215</v>
      </c>
      <c r="F41" s="12">
        <v>215</v>
      </c>
      <c r="G41" s="12">
        <v>215</v>
      </c>
      <c r="H41" s="12">
        <v>0</v>
      </c>
      <c r="I41" s="12">
        <v>215</v>
      </c>
      <c r="J41" s="12">
        <v>215</v>
      </c>
      <c r="K41" s="12">
        <v>215</v>
      </c>
      <c r="L41" s="12">
        <v>215</v>
      </c>
      <c r="M41" s="12">
        <v>215</v>
      </c>
      <c r="N41" s="10">
        <f t="shared" si="0"/>
        <v>1720</v>
      </c>
    </row>
    <row r="42" spans="1:14" ht="22.5" customHeight="1">
      <c r="A42" s="3" t="s">
        <v>44</v>
      </c>
      <c r="B42" s="1" t="s">
        <v>15</v>
      </c>
      <c r="C42" s="12">
        <v>0</v>
      </c>
      <c r="D42" s="12">
        <v>0</v>
      </c>
      <c r="E42" s="12">
        <v>0</v>
      </c>
      <c r="F42" s="12">
        <v>0</v>
      </c>
      <c r="G42" s="12">
        <v>281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0">
        <f t="shared" si="0"/>
        <v>281</v>
      </c>
    </row>
    <row r="43" spans="1:14" ht="22.5" customHeight="1">
      <c r="A43" s="3" t="s">
        <v>7</v>
      </c>
      <c r="B43" s="1" t="s">
        <v>15</v>
      </c>
      <c r="C43" s="12">
        <v>92</v>
      </c>
      <c r="D43" s="12">
        <v>92</v>
      </c>
      <c r="E43" s="12">
        <v>0</v>
      </c>
      <c r="F43" s="12">
        <v>92</v>
      </c>
      <c r="G43" s="12">
        <v>92</v>
      </c>
      <c r="H43" s="12">
        <v>184</v>
      </c>
      <c r="I43" s="12">
        <v>184</v>
      </c>
      <c r="J43" s="12">
        <v>92</v>
      </c>
      <c r="K43" s="12">
        <v>92</v>
      </c>
      <c r="L43" s="12">
        <v>184</v>
      </c>
      <c r="M43" s="12">
        <v>0</v>
      </c>
      <c r="N43" s="10">
        <f t="shared" si="0"/>
        <v>1104</v>
      </c>
    </row>
    <row r="44" spans="1:14" ht="22.5" customHeight="1">
      <c r="A44" s="3" t="s">
        <v>1</v>
      </c>
      <c r="B44" s="1" t="s">
        <v>15</v>
      </c>
      <c r="C44" s="12">
        <v>122</v>
      </c>
      <c r="D44" s="12">
        <v>360</v>
      </c>
      <c r="E44" s="12">
        <v>244</v>
      </c>
      <c r="F44" s="12">
        <v>488</v>
      </c>
      <c r="G44" s="12">
        <v>360</v>
      </c>
      <c r="H44" s="12">
        <v>244</v>
      </c>
      <c r="I44" s="12">
        <v>488</v>
      </c>
      <c r="J44" s="12">
        <v>366</v>
      </c>
      <c r="K44" s="12">
        <v>366</v>
      </c>
      <c r="L44" s="12">
        <v>488</v>
      </c>
      <c r="M44" s="12">
        <v>122</v>
      </c>
      <c r="N44" s="10">
        <f t="shared" si="0"/>
        <v>3648</v>
      </c>
    </row>
    <row r="45" spans="1:14" ht="22.5" customHeight="1">
      <c r="A45" s="3" t="s">
        <v>52</v>
      </c>
      <c r="B45" s="1" t="s">
        <v>15</v>
      </c>
      <c r="C45" s="12">
        <v>0</v>
      </c>
      <c r="D45" s="12">
        <v>0</v>
      </c>
      <c r="E45" s="12">
        <v>0</v>
      </c>
      <c r="F45" s="12">
        <v>66</v>
      </c>
      <c r="G45" s="12">
        <v>66</v>
      </c>
      <c r="H45" s="12">
        <v>66</v>
      </c>
      <c r="I45" s="12">
        <v>102</v>
      </c>
      <c r="J45" s="12">
        <v>102</v>
      </c>
      <c r="K45" s="12">
        <v>51</v>
      </c>
      <c r="L45" s="12">
        <v>0</v>
      </c>
      <c r="M45" s="12">
        <v>51</v>
      </c>
      <c r="N45" s="10">
        <f>SUM(C45:M45)</f>
        <v>504</v>
      </c>
    </row>
    <row r="46" spans="1:14" ht="22.5" customHeight="1">
      <c r="A46" s="3" t="s">
        <v>119</v>
      </c>
      <c r="B46" s="1" t="s">
        <v>15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820</v>
      </c>
      <c r="J46" s="12">
        <v>0</v>
      </c>
      <c r="K46" s="12">
        <v>0</v>
      </c>
      <c r="L46" s="12">
        <v>0</v>
      </c>
      <c r="M46" s="12">
        <v>0</v>
      </c>
      <c r="N46" s="10">
        <f>SUM(C46:M46)</f>
        <v>820</v>
      </c>
    </row>
    <row r="47" spans="1:14" ht="26.25" customHeight="1">
      <c r="A47" s="32" t="s">
        <v>78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1:14" ht="30" customHeight="1">
      <c r="A48" s="6" t="s">
        <v>82</v>
      </c>
      <c r="B48" s="14" t="s">
        <v>86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28.5" customHeight="1">
      <c r="A49" s="6" t="s">
        <v>20</v>
      </c>
      <c r="B49" s="19" t="s">
        <v>75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28.5" customHeight="1">
      <c r="A50" s="6" t="s">
        <v>23</v>
      </c>
      <c r="B50" s="15" t="s">
        <v>24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34.5" customHeight="1">
      <c r="A51" s="6" t="s">
        <v>57</v>
      </c>
      <c r="B51" s="26" t="s">
        <v>69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34.5" customHeight="1">
      <c r="A52" s="6" t="s">
        <v>10</v>
      </c>
      <c r="B52" s="15" t="s">
        <v>21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9" customHeight="1">
      <c r="A53" s="6" t="s">
        <v>5</v>
      </c>
      <c r="B53" s="15" t="s">
        <v>25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41.25" customHeight="1">
      <c r="A54" s="6" t="s">
        <v>11</v>
      </c>
      <c r="B54" s="15" t="s">
        <v>26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41.25" customHeight="1">
      <c r="A55" s="6" t="s">
        <v>111</v>
      </c>
      <c r="B55" s="15" t="s">
        <v>113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41.25" customHeight="1">
      <c r="A56" s="6" t="s">
        <v>2</v>
      </c>
      <c r="B56" s="15" t="s">
        <v>31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35.25" customHeight="1">
      <c r="A57" s="6" t="s">
        <v>3</v>
      </c>
      <c r="B57" s="15" t="s">
        <v>35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29.25" customHeight="1">
      <c r="A58" s="6" t="s">
        <v>12</v>
      </c>
      <c r="B58" s="15" t="s">
        <v>34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29.25" customHeight="1">
      <c r="A59" s="6" t="s">
        <v>50</v>
      </c>
      <c r="B59" s="26" t="s">
        <v>70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52.5" customHeight="1">
      <c r="A60" s="6" t="s">
        <v>66</v>
      </c>
      <c r="B60" s="27" t="s">
        <v>73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</row>
    <row r="61" spans="1:14" ht="24.75" customHeight="1">
      <c r="A61" s="6" t="s">
        <v>55</v>
      </c>
      <c r="B61" s="19" t="s">
        <v>76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52.5" customHeight="1">
      <c r="A62" s="6" t="s">
        <v>92</v>
      </c>
      <c r="B62" s="20" t="s">
        <v>97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</row>
    <row r="63" spans="1:14" ht="40.5" customHeight="1">
      <c r="A63" s="6" t="s">
        <v>93</v>
      </c>
      <c r="B63" s="16" t="s">
        <v>94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1:14" ht="28.5" customHeight="1">
      <c r="A64" s="6" t="s">
        <v>4</v>
      </c>
      <c r="B64" s="15" t="s">
        <v>33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0.75" customHeight="1">
      <c r="A65" s="6" t="s">
        <v>8</v>
      </c>
      <c r="B65" s="15" t="s">
        <v>36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45.75" customHeight="1">
      <c r="A66" s="6" t="s">
        <v>91</v>
      </c>
      <c r="B66" s="16" t="s">
        <v>95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1:14" ht="33.75" customHeight="1">
      <c r="A67" s="6" t="s">
        <v>9</v>
      </c>
      <c r="B67" s="15" t="s">
        <v>27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3.75" customHeight="1">
      <c r="A68" s="6" t="s">
        <v>54</v>
      </c>
      <c r="B68" s="15" t="s">
        <v>71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56.25" customHeight="1">
      <c r="A69" s="6" t="s">
        <v>64</v>
      </c>
      <c r="B69" s="26" t="s">
        <v>107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</row>
    <row r="70" spans="1:14" ht="63.75" customHeight="1">
      <c r="A70" s="6" t="s">
        <v>63</v>
      </c>
      <c r="B70" s="26" t="s">
        <v>108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</row>
    <row r="71" spans="1:14" ht="135.75" customHeight="1">
      <c r="A71" s="6" t="s">
        <v>48</v>
      </c>
      <c r="B71" s="20" t="s">
        <v>49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</row>
    <row r="72" spans="1:14" ht="64.5" customHeight="1">
      <c r="A72" s="6" t="s">
        <v>65</v>
      </c>
      <c r="B72" s="23" t="s">
        <v>84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</row>
    <row r="73" spans="1:14" ht="36" customHeight="1">
      <c r="A73" s="6" t="s">
        <v>0</v>
      </c>
      <c r="B73" s="15" t="s">
        <v>32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1.5" customHeight="1">
      <c r="A74" s="6" t="s">
        <v>56</v>
      </c>
      <c r="B74" s="19" t="s">
        <v>39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42.75" customHeight="1">
      <c r="A75" s="6" t="s">
        <v>6</v>
      </c>
      <c r="B75" s="15" t="s">
        <v>28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24.75" customHeight="1">
      <c r="A76" s="6" t="s">
        <v>61</v>
      </c>
      <c r="B76" s="16" t="s">
        <v>83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</row>
    <row r="77" spans="1:14" ht="27.75" customHeight="1">
      <c r="A77" s="6" t="s">
        <v>17</v>
      </c>
      <c r="B77" s="15" t="s">
        <v>38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48.75" customHeight="1">
      <c r="A78" s="6" t="s">
        <v>88</v>
      </c>
      <c r="B78" s="26" t="s">
        <v>96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/>
    </row>
    <row r="79" spans="1:14" ht="27.75" customHeight="1">
      <c r="A79" s="6" t="s">
        <v>43</v>
      </c>
      <c r="B79" s="20" t="s">
        <v>46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</row>
    <row r="80" spans="1:14" ht="27.75" customHeight="1">
      <c r="A80" s="6" t="s">
        <v>68</v>
      </c>
      <c r="B80" s="20" t="s">
        <v>72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39.75" customHeight="1">
      <c r="A81" s="6" t="s">
        <v>67</v>
      </c>
      <c r="B81" s="20" t="s">
        <v>77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30.75" customHeight="1">
      <c r="A82" s="6" t="s">
        <v>41</v>
      </c>
      <c r="B82" s="16" t="s">
        <v>85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8"/>
    </row>
    <row r="83" spans="1:14" ht="35.25" customHeight="1">
      <c r="A83" s="6" t="s">
        <v>44</v>
      </c>
      <c r="B83" s="20" t="s">
        <v>47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8"/>
    </row>
    <row r="84" spans="1:14" ht="27" customHeight="1">
      <c r="A84" s="6" t="s">
        <v>7</v>
      </c>
      <c r="B84" s="15" t="s">
        <v>37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43.5" customHeight="1">
      <c r="A85" s="6" t="s">
        <v>1</v>
      </c>
      <c r="B85" s="15" t="s">
        <v>30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26.25" customHeight="1">
      <c r="A86" s="6" t="s">
        <v>52</v>
      </c>
      <c r="B86" s="20" t="s">
        <v>74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276.75" customHeight="1">
      <c r="A88" s="14" t="s">
        <v>114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</sheetData>
  <sheetProtection/>
  <mergeCells count="45">
    <mergeCell ref="A1:N1"/>
    <mergeCell ref="A3:N3"/>
    <mergeCell ref="A4:N4"/>
    <mergeCell ref="A47:N47"/>
    <mergeCell ref="A2:N2"/>
    <mergeCell ref="B61:N61"/>
    <mergeCell ref="B55:N55"/>
    <mergeCell ref="B54:N54"/>
    <mergeCell ref="B48:N48"/>
    <mergeCell ref="B50:N50"/>
    <mergeCell ref="B51:N51"/>
    <mergeCell ref="B58:N58"/>
    <mergeCell ref="B73:N73"/>
    <mergeCell ref="B59:N59"/>
    <mergeCell ref="B65:N65"/>
    <mergeCell ref="B56:N56"/>
    <mergeCell ref="B66:N66"/>
    <mergeCell ref="B52:N52"/>
    <mergeCell ref="B49:N49"/>
    <mergeCell ref="B78:N78"/>
    <mergeCell ref="B70:N70"/>
    <mergeCell ref="B75:N75"/>
    <mergeCell ref="B68:N68"/>
    <mergeCell ref="B60:N60"/>
    <mergeCell ref="B57:N57"/>
    <mergeCell ref="B69:N69"/>
    <mergeCell ref="B64:N64"/>
    <mergeCell ref="B53:N53"/>
    <mergeCell ref="B76:N76"/>
    <mergeCell ref="B71:N71"/>
    <mergeCell ref="B81:N81"/>
    <mergeCell ref="B67:N67"/>
    <mergeCell ref="B62:N62"/>
    <mergeCell ref="B63:N63"/>
    <mergeCell ref="B72:N72"/>
    <mergeCell ref="A88:N88"/>
    <mergeCell ref="B84:N84"/>
    <mergeCell ref="B82:N82"/>
    <mergeCell ref="B74:N74"/>
    <mergeCell ref="B86:N86"/>
    <mergeCell ref="B80:N80"/>
    <mergeCell ref="B85:N85"/>
    <mergeCell ref="B83:N83"/>
    <mergeCell ref="B77:N77"/>
    <mergeCell ref="B79:N7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25">
      <selection activeCell="L45" sqref="L45"/>
    </sheetView>
  </sheetViews>
  <sheetFormatPr defaultColWidth="9.140625" defaultRowHeight="12.75"/>
  <cols>
    <col min="1" max="1" width="21.57421875" style="0" customWidth="1"/>
    <col min="2" max="2" width="7.57421875" style="0" customWidth="1"/>
    <col min="3" max="3" width="5.7109375" style="0" customWidth="1"/>
    <col min="4" max="4" width="5.57421875" style="0" customWidth="1"/>
    <col min="5" max="5" width="4.8515625" style="0" customWidth="1"/>
    <col min="6" max="6" width="5.00390625" style="0" customWidth="1"/>
    <col min="7" max="7" width="5.57421875" style="0" customWidth="1"/>
    <col min="8" max="8" width="4.7109375" style="0" customWidth="1"/>
    <col min="9" max="9" width="5.28125" style="0" customWidth="1"/>
    <col min="10" max="10" width="4.7109375" style="0" customWidth="1"/>
    <col min="11" max="11" width="5.28125" style="0" customWidth="1"/>
    <col min="12" max="12" width="5.140625" style="0" customWidth="1"/>
    <col min="13" max="13" width="6.140625" style="0" customWidth="1"/>
    <col min="14" max="14" width="6.421875" style="0" customWidth="1"/>
  </cols>
  <sheetData>
    <row r="1" spans="1:14" ht="22.5" customHeight="1">
      <c r="A1" s="2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22.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2.5" customHeight="1">
      <c r="A3" s="31" t="s">
        <v>116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2.5" customHeight="1">
      <c r="A4" s="31" t="s">
        <v>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44.25" customHeight="1">
      <c r="A5" s="2"/>
      <c r="B5" s="5" t="s">
        <v>14</v>
      </c>
      <c r="C5" s="1" t="s">
        <v>106</v>
      </c>
      <c r="D5" s="1" t="s">
        <v>99</v>
      </c>
      <c r="E5" s="1" t="s">
        <v>100</v>
      </c>
      <c r="F5" s="1" t="s">
        <v>101</v>
      </c>
      <c r="G5" s="1" t="s">
        <v>102</v>
      </c>
      <c r="H5" s="1" t="s">
        <v>103</v>
      </c>
      <c r="I5" s="1" t="s">
        <v>105</v>
      </c>
      <c r="J5" s="1" t="s">
        <v>104</v>
      </c>
      <c r="K5" s="1" t="s">
        <v>58</v>
      </c>
      <c r="L5" s="1" t="s">
        <v>59</v>
      </c>
      <c r="M5" s="1" t="s">
        <v>60</v>
      </c>
      <c r="N5" s="1" t="s">
        <v>18</v>
      </c>
    </row>
    <row r="6" spans="1:14" ht="22.5" customHeight="1">
      <c r="A6" s="3" t="s">
        <v>82</v>
      </c>
      <c r="B6" s="1" t="s">
        <v>15</v>
      </c>
      <c r="C6" s="4">
        <v>0</v>
      </c>
      <c r="D6" s="4">
        <v>0</v>
      </c>
      <c r="E6" s="4">
        <v>0</v>
      </c>
      <c r="F6" s="4">
        <v>86</v>
      </c>
      <c r="G6" s="4">
        <v>86</v>
      </c>
      <c r="H6" s="4">
        <v>86</v>
      </c>
      <c r="I6" s="4">
        <v>129</v>
      </c>
      <c r="J6" s="4">
        <v>0</v>
      </c>
      <c r="K6" s="4">
        <v>0</v>
      </c>
      <c r="L6" s="4">
        <v>0</v>
      </c>
      <c r="M6" s="4">
        <v>0</v>
      </c>
      <c r="N6" s="10">
        <f aca="true" t="shared" si="0" ref="N6:N44">SUM(C6:M6)</f>
        <v>387</v>
      </c>
    </row>
    <row r="7" spans="1:14" ht="22.5" customHeight="1">
      <c r="A7" s="3" t="s">
        <v>20</v>
      </c>
      <c r="B7" s="1" t="s">
        <v>15</v>
      </c>
      <c r="C7" s="4">
        <v>84</v>
      </c>
      <c r="D7" s="4">
        <v>168</v>
      </c>
      <c r="E7" s="4">
        <v>84</v>
      </c>
      <c r="F7" s="4">
        <v>84</v>
      </c>
      <c r="G7" s="4">
        <v>84</v>
      </c>
      <c r="H7" s="4">
        <v>84</v>
      </c>
      <c r="I7" s="4">
        <v>84</v>
      </c>
      <c r="J7" s="4">
        <v>168</v>
      </c>
      <c r="K7" s="4">
        <v>0</v>
      </c>
      <c r="L7" s="4">
        <v>168</v>
      </c>
      <c r="M7" s="4">
        <v>0</v>
      </c>
      <c r="N7" s="10">
        <f t="shared" si="0"/>
        <v>1008</v>
      </c>
    </row>
    <row r="8" spans="1:14" ht="22.5" customHeight="1">
      <c r="A8" s="3" t="s">
        <v>23</v>
      </c>
      <c r="B8" s="1" t="s">
        <v>15</v>
      </c>
      <c r="C8" s="4">
        <v>0</v>
      </c>
      <c r="D8" s="4">
        <v>54</v>
      </c>
      <c r="E8" s="4">
        <v>0</v>
      </c>
      <c r="F8" s="4">
        <v>27</v>
      </c>
      <c r="G8" s="4">
        <v>27</v>
      </c>
      <c r="H8" s="4">
        <v>0</v>
      </c>
      <c r="I8" s="4">
        <v>27</v>
      </c>
      <c r="J8" s="4">
        <v>27</v>
      </c>
      <c r="K8" s="4">
        <v>27</v>
      </c>
      <c r="L8" s="4">
        <v>0</v>
      </c>
      <c r="M8" s="4">
        <v>0</v>
      </c>
      <c r="N8" s="10">
        <f t="shared" si="0"/>
        <v>189</v>
      </c>
    </row>
    <row r="9" spans="1:14" ht="22.5" customHeight="1">
      <c r="A9" s="3" t="s">
        <v>57</v>
      </c>
      <c r="B9" s="1" t="s">
        <v>15</v>
      </c>
      <c r="C9" s="12">
        <v>0</v>
      </c>
      <c r="D9" s="12">
        <v>0</v>
      </c>
      <c r="E9" s="12">
        <v>0</v>
      </c>
      <c r="F9" s="12">
        <v>0</v>
      </c>
      <c r="G9" s="12">
        <v>54</v>
      </c>
      <c r="H9" s="12">
        <v>54</v>
      </c>
      <c r="I9" s="12">
        <v>54</v>
      </c>
      <c r="J9" s="12">
        <v>0</v>
      </c>
      <c r="K9" s="12">
        <v>0</v>
      </c>
      <c r="L9" s="12">
        <v>0</v>
      </c>
      <c r="M9" s="12">
        <v>0</v>
      </c>
      <c r="N9" s="10">
        <f t="shared" si="0"/>
        <v>162</v>
      </c>
    </row>
    <row r="10" spans="1:14" ht="22.5" customHeight="1">
      <c r="A10" s="3" t="s">
        <v>10</v>
      </c>
      <c r="B10" s="1" t="s">
        <v>15</v>
      </c>
      <c r="C10" s="4">
        <v>54</v>
      </c>
      <c r="D10" s="4">
        <v>81</v>
      </c>
      <c r="E10" s="4">
        <v>54</v>
      </c>
      <c r="F10" s="4">
        <v>108</v>
      </c>
      <c r="G10" s="4">
        <v>54</v>
      </c>
      <c r="H10" s="4">
        <v>54</v>
      </c>
      <c r="I10" s="4">
        <v>135</v>
      </c>
      <c r="J10" s="4">
        <v>81</v>
      </c>
      <c r="K10" s="4">
        <v>54</v>
      </c>
      <c r="L10" s="4">
        <v>81</v>
      </c>
      <c r="M10" s="4">
        <v>27</v>
      </c>
      <c r="N10" s="10">
        <f>SUM(C10:M10)</f>
        <v>783</v>
      </c>
    </row>
    <row r="11" spans="1:14" ht="22.5" customHeight="1">
      <c r="A11" s="3" t="s">
        <v>11</v>
      </c>
      <c r="B11" s="1" t="s">
        <v>15</v>
      </c>
      <c r="C11" s="12">
        <v>100</v>
      </c>
      <c r="D11" s="12">
        <v>100</v>
      </c>
      <c r="E11" s="12">
        <v>100</v>
      </c>
      <c r="F11" s="12">
        <v>100</v>
      </c>
      <c r="G11" s="12">
        <v>100</v>
      </c>
      <c r="H11" s="12">
        <v>0</v>
      </c>
      <c r="I11" s="12">
        <v>200</v>
      </c>
      <c r="J11" s="12">
        <v>100</v>
      </c>
      <c r="K11" s="12">
        <v>100</v>
      </c>
      <c r="L11" s="12">
        <v>100</v>
      </c>
      <c r="M11" s="12">
        <v>0</v>
      </c>
      <c r="N11" s="10">
        <f t="shared" si="0"/>
        <v>1000</v>
      </c>
    </row>
    <row r="12" spans="1:14" ht="22.5" customHeight="1">
      <c r="A12" s="3" t="s">
        <v>5</v>
      </c>
      <c r="B12" s="1" t="s">
        <v>15</v>
      </c>
      <c r="C12" s="12">
        <v>280</v>
      </c>
      <c r="D12" s="12">
        <v>560</v>
      </c>
      <c r="E12" s="12">
        <v>420</v>
      </c>
      <c r="F12" s="12">
        <v>700</v>
      </c>
      <c r="G12" s="12">
        <v>420</v>
      </c>
      <c r="H12" s="12">
        <v>280</v>
      </c>
      <c r="I12" s="12">
        <v>700</v>
      </c>
      <c r="J12" s="12">
        <v>420</v>
      </c>
      <c r="K12" s="12">
        <v>420</v>
      </c>
      <c r="L12" s="12">
        <v>560</v>
      </c>
      <c r="M12" s="12">
        <v>280</v>
      </c>
      <c r="N12" s="10">
        <f>SUM(C12:M12)</f>
        <v>5040</v>
      </c>
    </row>
    <row r="13" spans="1:14" ht="22.5" customHeight="1">
      <c r="A13" s="3" t="s">
        <v>111</v>
      </c>
      <c r="B13" s="1" t="s">
        <v>15</v>
      </c>
      <c r="C13" s="12">
        <v>0</v>
      </c>
      <c r="D13" s="12">
        <v>85</v>
      </c>
      <c r="E13" s="12">
        <v>0</v>
      </c>
      <c r="F13" s="12">
        <v>0</v>
      </c>
      <c r="G13" s="12">
        <v>85</v>
      </c>
      <c r="H13" s="12">
        <v>85</v>
      </c>
      <c r="I13" s="12">
        <v>85</v>
      </c>
      <c r="J13" s="12">
        <v>85</v>
      </c>
      <c r="K13" s="12">
        <v>0</v>
      </c>
      <c r="L13" s="12">
        <v>0</v>
      </c>
      <c r="M13" s="12">
        <v>0</v>
      </c>
      <c r="N13" s="10">
        <f>SUM(C13:M13)</f>
        <v>425</v>
      </c>
    </row>
    <row r="14" spans="1:14" ht="22.5" customHeight="1">
      <c r="A14" s="3" t="s">
        <v>2</v>
      </c>
      <c r="B14" s="1" t="s">
        <v>15</v>
      </c>
      <c r="C14" s="12">
        <v>85</v>
      </c>
      <c r="D14" s="12">
        <v>170</v>
      </c>
      <c r="E14" s="12">
        <v>170</v>
      </c>
      <c r="F14" s="12">
        <v>170</v>
      </c>
      <c r="G14" s="12">
        <v>170</v>
      </c>
      <c r="H14" s="12">
        <v>85</v>
      </c>
      <c r="I14" s="12">
        <v>170</v>
      </c>
      <c r="J14" s="12">
        <v>85</v>
      </c>
      <c r="K14" s="12">
        <v>170</v>
      </c>
      <c r="L14" s="12">
        <v>85</v>
      </c>
      <c r="M14" s="12">
        <v>85</v>
      </c>
      <c r="N14" s="10">
        <f t="shared" si="0"/>
        <v>1445</v>
      </c>
    </row>
    <row r="15" spans="1:14" ht="22.5" customHeight="1">
      <c r="A15" s="3" t="s">
        <v>3</v>
      </c>
      <c r="B15" s="1" t="s">
        <v>15</v>
      </c>
      <c r="C15" s="12">
        <v>272</v>
      </c>
      <c r="D15" s="12">
        <v>408</v>
      </c>
      <c r="E15" s="12">
        <v>408</v>
      </c>
      <c r="F15" s="12">
        <v>544</v>
      </c>
      <c r="G15" s="12">
        <v>272</v>
      </c>
      <c r="H15" s="12">
        <v>408</v>
      </c>
      <c r="I15" s="12">
        <v>544</v>
      </c>
      <c r="J15" s="12">
        <v>408</v>
      </c>
      <c r="K15" s="12">
        <v>408</v>
      </c>
      <c r="L15" s="12">
        <v>544</v>
      </c>
      <c r="M15" s="12">
        <v>272</v>
      </c>
      <c r="N15" s="10">
        <f t="shared" si="0"/>
        <v>4488</v>
      </c>
    </row>
    <row r="16" spans="1:14" ht="22.5" customHeight="1">
      <c r="A16" s="3" t="s">
        <v>12</v>
      </c>
      <c r="B16" s="1" t="s">
        <v>15</v>
      </c>
      <c r="C16" s="12">
        <v>25</v>
      </c>
      <c r="D16" s="12">
        <v>25</v>
      </c>
      <c r="E16" s="12">
        <v>25</v>
      </c>
      <c r="F16" s="12">
        <v>25</v>
      </c>
      <c r="G16" s="12">
        <v>50</v>
      </c>
      <c r="H16" s="12">
        <v>0</v>
      </c>
      <c r="I16" s="12">
        <v>50</v>
      </c>
      <c r="J16" s="12">
        <v>25</v>
      </c>
      <c r="K16" s="12">
        <v>25</v>
      </c>
      <c r="L16" s="12">
        <v>25</v>
      </c>
      <c r="M16" s="12">
        <v>0</v>
      </c>
      <c r="N16" s="10">
        <f t="shared" si="0"/>
        <v>275</v>
      </c>
    </row>
    <row r="17" spans="1:14" ht="22.5" customHeight="1">
      <c r="A17" s="3" t="s">
        <v>50</v>
      </c>
      <c r="B17" s="1" t="s">
        <v>15</v>
      </c>
      <c r="C17" s="12">
        <v>0</v>
      </c>
      <c r="D17" s="12">
        <v>37</v>
      </c>
      <c r="E17" s="12">
        <v>37</v>
      </c>
      <c r="F17" s="12">
        <v>74</v>
      </c>
      <c r="G17" s="12">
        <v>37</v>
      </c>
      <c r="H17" s="12">
        <v>0</v>
      </c>
      <c r="I17" s="12">
        <v>0</v>
      </c>
      <c r="J17" s="12">
        <v>74</v>
      </c>
      <c r="K17" s="12">
        <v>37</v>
      </c>
      <c r="L17" s="12">
        <v>74</v>
      </c>
      <c r="M17" s="12">
        <v>0</v>
      </c>
      <c r="N17" s="10">
        <f t="shared" si="0"/>
        <v>370</v>
      </c>
    </row>
    <row r="18" spans="1:14" ht="22.5" customHeight="1">
      <c r="A18" s="3" t="s">
        <v>66</v>
      </c>
      <c r="B18" s="1" t="s">
        <v>15</v>
      </c>
      <c r="C18" s="12">
        <v>0</v>
      </c>
      <c r="D18" s="12">
        <v>30</v>
      </c>
      <c r="E18" s="12">
        <v>30</v>
      </c>
      <c r="F18" s="12">
        <v>30</v>
      </c>
      <c r="G18" s="12">
        <v>30</v>
      </c>
      <c r="H18" s="12">
        <v>30</v>
      </c>
      <c r="I18" s="12">
        <v>30</v>
      </c>
      <c r="J18" s="12">
        <v>30</v>
      </c>
      <c r="K18" s="12">
        <v>30</v>
      </c>
      <c r="L18" s="12">
        <v>0</v>
      </c>
      <c r="M18" s="12">
        <v>0</v>
      </c>
      <c r="N18" s="10">
        <f t="shared" si="0"/>
        <v>240</v>
      </c>
    </row>
    <row r="19" spans="1:14" ht="22.5" customHeight="1">
      <c r="A19" s="3" t="s">
        <v>55</v>
      </c>
      <c r="B19" s="1" t="s">
        <v>15</v>
      </c>
      <c r="C19" s="12">
        <v>0</v>
      </c>
      <c r="D19" s="12">
        <v>0</v>
      </c>
      <c r="E19" s="12">
        <v>0</v>
      </c>
      <c r="F19" s="12">
        <v>84</v>
      </c>
      <c r="G19" s="12">
        <v>84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>
        <f t="shared" si="0"/>
        <v>168</v>
      </c>
    </row>
    <row r="20" spans="1:14" ht="22.5" customHeight="1">
      <c r="A20" s="3" t="s">
        <v>89</v>
      </c>
      <c r="B20" s="1" t="s">
        <v>15</v>
      </c>
      <c r="C20" s="12">
        <v>36</v>
      </c>
      <c r="D20" s="12">
        <v>72</v>
      </c>
      <c r="E20" s="12">
        <v>54</v>
      </c>
      <c r="F20" s="12">
        <v>72</v>
      </c>
      <c r="G20" s="12">
        <v>54</v>
      </c>
      <c r="H20" s="12">
        <v>36</v>
      </c>
      <c r="I20" s="12">
        <v>90</v>
      </c>
      <c r="J20" s="12">
        <v>54</v>
      </c>
      <c r="K20" s="12">
        <v>54</v>
      </c>
      <c r="L20" s="12">
        <v>72</v>
      </c>
      <c r="M20" s="12">
        <v>36</v>
      </c>
      <c r="N20" s="10">
        <f t="shared" si="0"/>
        <v>630</v>
      </c>
    </row>
    <row r="21" spans="1:14" ht="22.5" customHeight="1">
      <c r="A21" s="3" t="s">
        <v>90</v>
      </c>
      <c r="B21" s="1" t="s">
        <v>98</v>
      </c>
      <c r="C21" s="12">
        <v>0</v>
      </c>
      <c r="D21" s="12">
        <v>81</v>
      </c>
      <c r="E21" s="12">
        <v>54</v>
      </c>
      <c r="F21" s="12">
        <v>81</v>
      </c>
      <c r="G21" s="12">
        <v>54</v>
      </c>
      <c r="H21" s="12">
        <v>54</v>
      </c>
      <c r="I21" s="12">
        <v>81</v>
      </c>
      <c r="J21" s="12">
        <v>81</v>
      </c>
      <c r="K21" s="12">
        <v>81</v>
      </c>
      <c r="L21" s="12">
        <v>81</v>
      </c>
      <c r="M21" s="12">
        <v>27</v>
      </c>
      <c r="N21" s="10">
        <f t="shared" si="0"/>
        <v>675</v>
      </c>
    </row>
    <row r="22" spans="1:14" ht="22.5" customHeight="1">
      <c r="A22" s="3" t="s">
        <v>4</v>
      </c>
      <c r="B22" s="1" t="s">
        <v>15</v>
      </c>
      <c r="C22" s="12">
        <v>50</v>
      </c>
      <c r="D22" s="12">
        <v>75</v>
      </c>
      <c r="E22" s="12">
        <v>50</v>
      </c>
      <c r="F22" s="12">
        <v>75</v>
      </c>
      <c r="G22" s="12">
        <v>50</v>
      </c>
      <c r="H22" s="12">
        <v>25</v>
      </c>
      <c r="I22" s="12">
        <v>75</v>
      </c>
      <c r="J22" s="12">
        <v>50</v>
      </c>
      <c r="K22" s="12">
        <v>50</v>
      </c>
      <c r="L22" s="12">
        <v>75</v>
      </c>
      <c r="M22" s="12">
        <v>25</v>
      </c>
      <c r="N22" s="10">
        <f t="shared" si="0"/>
        <v>600</v>
      </c>
    </row>
    <row r="23" spans="1:14" ht="22.5" customHeight="1">
      <c r="A23" s="3" t="s">
        <v>8</v>
      </c>
      <c r="B23" s="1" t="s">
        <v>15</v>
      </c>
      <c r="C23" s="12">
        <v>0</v>
      </c>
      <c r="D23" s="12">
        <v>70</v>
      </c>
      <c r="E23" s="12">
        <v>0</v>
      </c>
      <c r="F23" s="12">
        <v>0</v>
      </c>
      <c r="G23" s="12">
        <v>70</v>
      </c>
      <c r="H23" s="12">
        <v>0</v>
      </c>
      <c r="I23" s="12">
        <v>70</v>
      </c>
      <c r="J23" s="12">
        <v>0</v>
      </c>
      <c r="K23" s="12">
        <v>70</v>
      </c>
      <c r="L23" s="12">
        <v>70</v>
      </c>
      <c r="M23" s="12">
        <v>35</v>
      </c>
      <c r="N23" s="10">
        <f t="shared" si="0"/>
        <v>385</v>
      </c>
    </row>
    <row r="24" spans="1:14" ht="22.5" customHeight="1">
      <c r="A24" s="3" t="s">
        <v>9</v>
      </c>
      <c r="B24" s="1" t="s">
        <v>15</v>
      </c>
      <c r="C24" s="12">
        <v>54</v>
      </c>
      <c r="D24" s="12">
        <v>54</v>
      </c>
      <c r="E24" s="12">
        <v>81</v>
      </c>
      <c r="F24" s="12">
        <v>108</v>
      </c>
      <c r="G24" s="12">
        <v>27</v>
      </c>
      <c r="H24" s="12">
        <v>81</v>
      </c>
      <c r="I24" s="12">
        <v>108</v>
      </c>
      <c r="J24" s="12">
        <v>54</v>
      </c>
      <c r="K24" s="12">
        <v>54</v>
      </c>
      <c r="L24" s="12">
        <v>81</v>
      </c>
      <c r="M24" s="12">
        <v>27</v>
      </c>
      <c r="N24" s="10">
        <f t="shared" si="0"/>
        <v>729</v>
      </c>
    </row>
    <row r="25" spans="1:14" ht="22.5" customHeight="1">
      <c r="A25" s="3" t="s">
        <v>54</v>
      </c>
      <c r="B25" s="1" t="s">
        <v>15</v>
      </c>
      <c r="C25" s="12">
        <v>0</v>
      </c>
      <c r="D25" s="12">
        <v>28</v>
      </c>
      <c r="E25" s="12">
        <v>0</v>
      </c>
      <c r="F25" s="12">
        <v>0</v>
      </c>
      <c r="G25" s="12">
        <v>0</v>
      </c>
      <c r="H25" s="12">
        <v>0</v>
      </c>
      <c r="I25" s="12">
        <v>56</v>
      </c>
      <c r="J25" s="12">
        <v>0</v>
      </c>
      <c r="K25" s="12">
        <v>0</v>
      </c>
      <c r="L25" s="12">
        <v>0</v>
      </c>
      <c r="M25" s="12">
        <v>0</v>
      </c>
      <c r="N25" s="10">
        <f t="shared" si="0"/>
        <v>84</v>
      </c>
    </row>
    <row r="26" spans="1:14" ht="22.5" customHeight="1">
      <c r="A26" s="3" t="s">
        <v>64</v>
      </c>
      <c r="B26" s="1" t="s">
        <v>15</v>
      </c>
      <c r="C26" s="12">
        <v>0</v>
      </c>
      <c r="D26" s="12">
        <v>30</v>
      </c>
      <c r="E26" s="12">
        <v>30</v>
      </c>
      <c r="F26" s="12">
        <v>30</v>
      </c>
      <c r="G26" s="12">
        <v>30</v>
      </c>
      <c r="H26" s="12">
        <v>30</v>
      </c>
      <c r="I26" s="12">
        <v>30</v>
      </c>
      <c r="J26" s="12">
        <v>30</v>
      </c>
      <c r="K26" s="12">
        <v>30</v>
      </c>
      <c r="L26" s="12">
        <v>0</v>
      </c>
      <c r="M26" s="12">
        <v>0</v>
      </c>
      <c r="N26" s="10">
        <f t="shared" si="0"/>
        <v>240</v>
      </c>
    </row>
    <row r="27" spans="1:14" ht="22.5" customHeight="1">
      <c r="A27" s="3" t="s">
        <v>63</v>
      </c>
      <c r="B27" s="1" t="s">
        <v>15</v>
      </c>
      <c r="C27" s="12">
        <v>0</v>
      </c>
      <c r="D27" s="12">
        <v>120</v>
      </c>
      <c r="E27" s="12">
        <v>120</v>
      </c>
      <c r="F27" s="12">
        <v>120</v>
      </c>
      <c r="G27" s="12">
        <v>120</v>
      </c>
      <c r="H27" s="12">
        <v>120</v>
      </c>
      <c r="I27" s="12">
        <v>120</v>
      </c>
      <c r="J27" s="12">
        <v>120</v>
      </c>
      <c r="K27" s="12">
        <v>120</v>
      </c>
      <c r="L27" s="12">
        <v>0</v>
      </c>
      <c r="M27" s="12">
        <v>0</v>
      </c>
      <c r="N27" s="10">
        <f t="shared" si="0"/>
        <v>960</v>
      </c>
    </row>
    <row r="28" spans="1:14" ht="22.5" customHeight="1">
      <c r="A28" s="3" t="s">
        <v>48</v>
      </c>
      <c r="B28" s="1" t="s">
        <v>15</v>
      </c>
      <c r="C28" s="13">
        <v>92</v>
      </c>
      <c r="D28" s="13">
        <v>92</v>
      </c>
      <c r="E28" s="13">
        <v>92</v>
      </c>
      <c r="F28" s="13">
        <v>92</v>
      </c>
      <c r="G28" s="13">
        <v>92</v>
      </c>
      <c r="H28" s="13">
        <v>0</v>
      </c>
      <c r="I28" s="13">
        <v>92</v>
      </c>
      <c r="J28" s="13">
        <v>92</v>
      </c>
      <c r="K28" s="13">
        <v>92</v>
      </c>
      <c r="L28" s="13">
        <v>92</v>
      </c>
      <c r="M28" s="13">
        <v>0</v>
      </c>
      <c r="N28" s="10">
        <f t="shared" si="0"/>
        <v>828</v>
      </c>
    </row>
    <row r="29" spans="1:14" ht="22.5" customHeight="1">
      <c r="A29" s="3" t="s">
        <v>65</v>
      </c>
      <c r="B29" s="1" t="s">
        <v>15</v>
      </c>
      <c r="C29" s="12">
        <v>0</v>
      </c>
      <c r="D29" s="12">
        <v>30</v>
      </c>
      <c r="E29" s="12">
        <v>30</v>
      </c>
      <c r="F29" s="12">
        <v>30</v>
      </c>
      <c r="G29" s="12">
        <v>30</v>
      </c>
      <c r="H29" s="12">
        <v>0</v>
      </c>
      <c r="I29" s="12">
        <v>30</v>
      </c>
      <c r="J29" s="12">
        <v>30</v>
      </c>
      <c r="K29" s="12">
        <v>30</v>
      </c>
      <c r="L29" s="12">
        <v>0</v>
      </c>
      <c r="M29" s="12">
        <v>0</v>
      </c>
      <c r="N29" s="10">
        <f t="shared" si="0"/>
        <v>210</v>
      </c>
    </row>
    <row r="30" spans="1:14" ht="22.5" customHeight="1">
      <c r="A30" s="3" t="s">
        <v>0</v>
      </c>
      <c r="B30" s="1" t="s">
        <v>15</v>
      </c>
      <c r="C30" s="12">
        <v>85</v>
      </c>
      <c r="D30" s="12">
        <v>85</v>
      </c>
      <c r="E30" s="12">
        <v>170</v>
      </c>
      <c r="F30" s="12">
        <v>170</v>
      </c>
      <c r="G30" s="12">
        <v>85</v>
      </c>
      <c r="H30" s="12">
        <v>85</v>
      </c>
      <c r="I30" s="12">
        <v>170</v>
      </c>
      <c r="J30" s="12">
        <v>170</v>
      </c>
      <c r="K30" s="12">
        <v>170</v>
      </c>
      <c r="L30" s="12">
        <v>170</v>
      </c>
      <c r="M30" s="12">
        <v>85</v>
      </c>
      <c r="N30" s="10">
        <f t="shared" si="0"/>
        <v>1445</v>
      </c>
    </row>
    <row r="31" spans="1:14" ht="22.5" customHeight="1">
      <c r="A31" s="3" t="s">
        <v>56</v>
      </c>
      <c r="B31" s="1" t="s">
        <v>15</v>
      </c>
      <c r="C31" s="12">
        <v>0</v>
      </c>
      <c r="D31" s="12">
        <v>0</v>
      </c>
      <c r="E31" s="12">
        <v>0</v>
      </c>
      <c r="F31" s="12">
        <v>250</v>
      </c>
      <c r="G31" s="12">
        <v>375</v>
      </c>
      <c r="H31" s="12">
        <v>250</v>
      </c>
      <c r="I31" s="12">
        <v>250</v>
      </c>
      <c r="J31" s="12">
        <v>0</v>
      </c>
      <c r="K31" s="12">
        <v>0</v>
      </c>
      <c r="L31" s="12">
        <v>0</v>
      </c>
      <c r="M31" s="12">
        <v>0</v>
      </c>
      <c r="N31" s="10">
        <f t="shared" si="0"/>
        <v>1125</v>
      </c>
    </row>
    <row r="32" spans="1:14" ht="22.5" customHeight="1">
      <c r="A32" s="3" t="s">
        <v>6</v>
      </c>
      <c r="B32" s="1" t="s">
        <v>15</v>
      </c>
      <c r="C32" s="12">
        <v>170</v>
      </c>
      <c r="D32" s="12">
        <v>170</v>
      </c>
      <c r="E32" s="12">
        <v>16</v>
      </c>
      <c r="F32" s="12">
        <v>170</v>
      </c>
      <c r="G32" s="12">
        <v>170</v>
      </c>
      <c r="H32" s="12">
        <v>170</v>
      </c>
      <c r="I32" s="12">
        <v>170</v>
      </c>
      <c r="J32" s="12">
        <v>170</v>
      </c>
      <c r="K32" s="12">
        <v>170</v>
      </c>
      <c r="L32" s="12">
        <v>170</v>
      </c>
      <c r="M32" s="12">
        <v>85</v>
      </c>
      <c r="N32" s="10">
        <f t="shared" si="0"/>
        <v>1631</v>
      </c>
    </row>
    <row r="33" spans="1:14" ht="22.5" customHeight="1">
      <c r="A33" s="3" t="s">
        <v>61</v>
      </c>
      <c r="B33" s="1" t="s">
        <v>15</v>
      </c>
      <c r="C33" s="12">
        <v>0</v>
      </c>
      <c r="D33" s="12">
        <v>220</v>
      </c>
      <c r="E33" s="12">
        <v>220</v>
      </c>
      <c r="F33" s="12">
        <v>220</v>
      </c>
      <c r="G33" s="12">
        <v>220</v>
      </c>
      <c r="H33" s="12">
        <v>220</v>
      </c>
      <c r="I33" s="12">
        <v>220</v>
      </c>
      <c r="J33" s="12">
        <v>220</v>
      </c>
      <c r="K33" s="12">
        <v>220</v>
      </c>
      <c r="L33" s="12">
        <v>220</v>
      </c>
      <c r="M33" s="12">
        <v>0</v>
      </c>
      <c r="N33" s="10">
        <f t="shared" si="0"/>
        <v>1980</v>
      </c>
    </row>
    <row r="34" spans="1:14" ht="22.5" customHeight="1">
      <c r="A34" s="3" t="s">
        <v>17</v>
      </c>
      <c r="B34" s="1" t="s">
        <v>15</v>
      </c>
      <c r="C34" s="12">
        <v>0</v>
      </c>
      <c r="D34" s="12">
        <v>0</v>
      </c>
      <c r="E34" s="12">
        <v>0</v>
      </c>
      <c r="F34" s="12">
        <v>548</v>
      </c>
      <c r="G34" s="12">
        <v>411</v>
      </c>
      <c r="H34" s="12">
        <v>274</v>
      </c>
      <c r="I34" s="12">
        <v>274</v>
      </c>
      <c r="J34" s="12">
        <v>0</v>
      </c>
      <c r="K34" s="12">
        <v>0</v>
      </c>
      <c r="L34" s="12">
        <v>0</v>
      </c>
      <c r="M34" s="12">
        <v>0</v>
      </c>
      <c r="N34" s="10">
        <f t="shared" si="0"/>
        <v>1507</v>
      </c>
    </row>
    <row r="35" spans="1:14" ht="22.5" customHeight="1">
      <c r="A35" s="3" t="s">
        <v>88</v>
      </c>
      <c r="B35" s="1" t="s">
        <v>15</v>
      </c>
      <c r="C35" s="12">
        <v>0</v>
      </c>
      <c r="D35" s="12">
        <v>106</v>
      </c>
      <c r="E35" s="12">
        <v>64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0">
        <f t="shared" si="0"/>
        <v>170</v>
      </c>
    </row>
    <row r="36" spans="1:14" ht="22.5" customHeight="1">
      <c r="A36" s="3" t="s">
        <v>43</v>
      </c>
      <c r="B36" s="1" t="s">
        <v>15</v>
      </c>
      <c r="C36" s="12">
        <v>0</v>
      </c>
      <c r="D36" s="12">
        <v>0</v>
      </c>
      <c r="E36" s="12">
        <v>0</v>
      </c>
      <c r="F36" s="12">
        <v>0</v>
      </c>
      <c r="G36" s="12">
        <v>84</v>
      </c>
      <c r="H36" s="12">
        <v>0</v>
      </c>
      <c r="I36" s="12">
        <v>84</v>
      </c>
      <c r="J36" s="12">
        <v>84</v>
      </c>
      <c r="K36" s="12">
        <v>0</v>
      </c>
      <c r="L36" s="12">
        <v>0</v>
      </c>
      <c r="M36" s="12">
        <v>0</v>
      </c>
      <c r="N36" s="10">
        <f t="shared" si="0"/>
        <v>252</v>
      </c>
    </row>
    <row r="37" spans="1:14" ht="22.5" customHeight="1">
      <c r="A37" s="3" t="s">
        <v>51</v>
      </c>
      <c r="B37" s="1" t="s">
        <v>15</v>
      </c>
      <c r="C37" s="12">
        <v>0</v>
      </c>
      <c r="D37" s="12">
        <v>0</v>
      </c>
      <c r="E37" s="12">
        <v>30</v>
      </c>
      <c r="F37" s="12">
        <v>30</v>
      </c>
      <c r="G37" s="12">
        <v>30</v>
      </c>
      <c r="H37" s="12">
        <v>30</v>
      </c>
      <c r="I37" s="12">
        <v>30</v>
      </c>
      <c r="J37" s="12">
        <v>30</v>
      </c>
      <c r="K37" s="12">
        <v>30</v>
      </c>
      <c r="L37" s="12">
        <v>30</v>
      </c>
      <c r="M37" s="12">
        <v>0</v>
      </c>
      <c r="N37" s="10">
        <f t="shared" si="0"/>
        <v>240</v>
      </c>
    </row>
    <row r="38" spans="1:14" ht="22.5" customHeight="1">
      <c r="A38" s="3" t="s">
        <v>53</v>
      </c>
      <c r="B38" s="1" t="s">
        <v>15</v>
      </c>
      <c r="C38" s="12">
        <v>0</v>
      </c>
      <c r="D38" s="12">
        <v>0</v>
      </c>
      <c r="E38" s="12">
        <v>11</v>
      </c>
      <c r="F38" s="12">
        <v>11</v>
      </c>
      <c r="G38" s="12">
        <v>22</v>
      </c>
      <c r="H38" s="12">
        <v>0</v>
      </c>
      <c r="I38" s="12">
        <v>11</v>
      </c>
      <c r="J38" s="12">
        <v>11</v>
      </c>
      <c r="K38" s="12">
        <v>11</v>
      </c>
      <c r="L38" s="12">
        <v>11</v>
      </c>
      <c r="M38" s="12">
        <v>0</v>
      </c>
      <c r="N38" s="10">
        <f t="shared" si="0"/>
        <v>88</v>
      </c>
    </row>
    <row r="39" spans="1:14" ht="22.5" customHeight="1">
      <c r="A39" s="3" t="s">
        <v>41</v>
      </c>
      <c r="B39" s="1" t="s">
        <v>15</v>
      </c>
      <c r="C39" s="12">
        <v>0</v>
      </c>
      <c r="D39" s="12">
        <v>94</v>
      </c>
      <c r="E39" s="12">
        <v>94</v>
      </c>
      <c r="F39" s="12">
        <v>94</v>
      </c>
      <c r="G39" s="12">
        <v>94</v>
      </c>
      <c r="H39" s="12">
        <v>47</v>
      </c>
      <c r="I39" s="12">
        <v>94</v>
      </c>
      <c r="J39" s="12">
        <v>94</v>
      </c>
      <c r="K39" s="12">
        <v>94</v>
      </c>
      <c r="L39" s="12">
        <v>94</v>
      </c>
      <c r="M39" s="12">
        <v>47</v>
      </c>
      <c r="N39" s="10">
        <f t="shared" si="0"/>
        <v>846</v>
      </c>
    </row>
    <row r="40" spans="1:14" ht="22.5" customHeight="1">
      <c r="A40" s="3" t="s">
        <v>62</v>
      </c>
      <c r="B40" s="1" t="s">
        <v>15</v>
      </c>
      <c r="C40" s="12">
        <v>0</v>
      </c>
      <c r="D40" s="12">
        <v>55</v>
      </c>
      <c r="E40" s="12">
        <v>55</v>
      </c>
      <c r="F40" s="12">
        <v>55</v>
      </c>
      <c r="G40" s="12">
        <v>55</v>
      </c>
      <c r="H40" s="12">
        <v>55</v>
      </c>
      <c r="I40" s="12">
        <v>55</v>
      </c>
      <c r="J40" s="12">
        <v>55</v>
      </c>
      <c r="K40" s="12">
        <v>55</v>
      </c>
      <c r="L40" s="12">
        <v>55</v>
      </c>
      <c r="M40" s="12">
        <v>0</v>
      </c>
      <c r="N40" s="10">
        <f t="shared" si="0"/>
        <v>495</v>
      </c>
    </row>
    <row r="41" spans="1:14" ht="22.5" customHeight="1">
      <c r="A41" s="3" t="s">
        <v>44</v>
      </c>
      <c r="B41" s="1" t="s">
        <v>15</v>
      </c>
      <c r="C41" s="12">
        <v>0</v>
      </c>
      <c r="D41" s="12">
        <v>0</v>
      </c>
      <c r="E41" s="12">
        <v>0</v>
      </c>
      <c r="F41" s="12">
        <v>0</v>
      </c>
      <c r="G41" s="12">
        <v>80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0">
        <f t="shared" si="0"/>
        <v>80</v>
      </c>
    </row>
    <row r="42" spans="1:14" ht="22.5" customHeight="1">
      <c r="A42" s="3" t="s">
        <v>7</v>
      </c>
      <c r="B42" s="1" t="s">
        <v>15</v>
      </c>
      <c r="C42" s="12">
        <v>28</v>
      </c>
      <c r="D42" s="12">
        <v>28</v>
      </c>
      <c r="E42" s="12">
        <v>0</v>
      </c>
      <c r="F42" s="12">
        <v>0</v>
      </c>
      <c r="G42" s="12">
        <v>28</v>
      </c>
      <c r="H42" s="12">
        <v>56</v>
      </c>
      <c r="I42" s="12">
        <v>56</v>
      </c>
      <c r="J42" s="12">
        <v>28</v>
      </c>
      <c r="K42" s="12">
        <v>28</v>
      </c>
      <c r="L42" s="12">
        <v>28</v>
      </c>
      <c r="M42" s="12">
        <v>0</v>
      </c>
      <c r="N42" s="10">
        <f t="shared" si="0"/>
        <v>280</v>
      </c>
    </row>
    <row r="43" spans="1:14" ht="22.5" customHeight="1">
      <c r="A43" s="8" t="s">
        <v>13</v>
      </c>
      <c r="B43" s="9" t="s">
        <v>15</v>
      </c>
      <c r="C43" s="10">
        <v>0</v>
      </c>
      <c r="D43" s="10">
        <v>34</v>
      </c>
      <c r="E43" s="10">
        <v>0</v>
      </c>
      <c r="F43" s="10">
        <v>34</v>
      </c>
      <c r="G43" s="10">
        <v>68</v>
      </c>
      <c r="H43" s="10">
        <v>0</v>
      </c>
      <c r="I43" s="10">
        <v>34</v>
      </c>
      <c r="J43" s="10">
        <v>34</v>
      </c>
      <c r="K43" s="10">
        <v>0</v>
      </c>
      <c r="L43" s="10">
        <v>34</v>
      </c>
      <c r="M43" s="10">
        <v>34</v>
      </c>
      <c r="N43" s="10">
        <f t="shared" si="0"/>
        <v>272</v>
      </c>
    </row>
    <row r="44" spans="1:14" ht="22.5" customHeight="1">
      <c r="A44" s="8" t="s">
        <v>1</v>
      </c>
      <c r="B44" s="9" t="s">
        <v>15</v>
      </c>
      <c r="C44" s="10">
        <v>54</v>
      </c>
      <c r="D44" s="10">
        <v>81</v>
      </c>
      <c r="E44" s="10">
        <v>81</v>
      </c>
      <c r="F44" s="10">
        <v>108</v>
      </c>
      <c r="G44" s="10">
        <v>81</v>
      </c>
      <c r="H44" s="10">
        <v>81</v>
      </c>
      <c r="I44" s="10">
        <v>108</v>
      </c>
      <c r="J44" s="10">
        <v>81</v>
      </c>
      <c r="K44" s="10">
        <v>81</v>
      </c>
      <c r="L44" s="10">
        <v>108</v>
      </c>
      <c r="M44" s="10">
        <v>54</v>
      </c>
      <c r="N44" s="10">
        <f t="shared" si="0"/>
        <v>918</v>
      </c>
    </row>
    <row r="45" spans="1:14" ht="22.5" customHeight="1">
      <c r="A45" s="3" t="s">
        <v>52</v>
      </c>
      <c r="B45" s="1" t="s">
        <v>15</v>
      </c>
      <c r="C45" s="12">
        <v>0</v>
      </c>
      <c r="D45" s="12">
        <v>16</v>
      </c>
      <c r="E45" s="12">
        <v>16</v>
      </c>
      <c r="F45" s="12">
        <v>16</v>
      </c>
      <c r="G45" s="12">
        <v>16</v>
      </c>
      <c r="H45" s="12">
        <v>0</v>
      </c>
      <c r="I45" s="12">
        <v>16</v>
      </c>
      <c r="J45" s="12">
        <v>16</v>
      </c>
      <c r="K45" s="12">
        <v>16</v>
      </c>
      <c r="L45" s="12">
        <v>0</v>
      </c>
      <c r="M45" s="12">
        <v>0</v>
      </c>
      <c r="N45" s="10">
        <f>SUM(C45:M45)</f>
        <v>112</v>
      </c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14" ht="18" customHeight="1">
      <c r="A47" s="35" t="s">
        <v>78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40.5" customHeight="1">
      <c r="A48" s="6" t="s">
        <v>82</v>
      </c>
      <c r="B48" s="14" t="s">
        <v>86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customHeight="1">
      <c r="A49" s="6" t="s">
        <v>20</v>
      </c>
      <c r="B49" s="15" t="s">
        <v>22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3" customHeight="1">
      <c r="A50" s="6" t="s">
        <v>23</v>
      </c>
      <c r="B50" s="15" t="s">
        <v>24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38.25" customHeight="1">
      <c r="A51" s="6" t="s">
        <v>57</v>
      </c>
      <c r="B51" s="26" t="s">
        <v>69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38.25" customHeight="1">
      <c r="A52" s="6" t="s">
        <v>10</v>
      </c>
      <c r="B52" s="15" t="s">
        <v>21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43.5" customHeight="1">
      <c r="A53" s="6" t="s">
        <v>5</v>
      </c>
      <c r="B53" s="15" t="s">
        <v>25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40.5" customHeight="1">
      <c r="A54" s="6" t="s">
        <v>11</v>
      </c>
      <c r="B54" s="15" t="s">
        <v>26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40.5" customHeight="1">
      <c r="A55" s="6" t="s">
        <v>111</v>
      </c>
      <c r="B55" s="15" t="s">
        <v>113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6" customHeight="1">
      <c r="A56" s="6" t="s">
        <v>2</v>
      </c>
      <c r="B56" s="15" t="s">
        <v>31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37.5" customHeight="1">
      <c r="A57" s="6" t="s">
        <v>3</v>
      </c>
      <c r="B57" s="15" t="s">
        <v>35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34.5" customHeight="1">
      <c r="A58" s="6" t="s">
        <v>12</v>
      </c>
      <c r="B58" s="15" t="s">
        <v>34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4.5" customHeight="1">
      <c r="A59" s="6" t="s">
        <v>50</v>
      </c>
      <c r="B59" s="26" t="s">
        <v>70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48" customHeight="1">
      <c r="A60" s="6" t="s">
        <v>66</v>
      </c>
      <c r="B60" s="23" t="s">
        <v>87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</row>
    <row r="61" spans="1:14" ht="31.5" customHeight="1">
      <c r="A61" s="6" t="s">
        <v>55</v>
      </c>
      <c r="B61" s="19" t="s">
        <v>76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57.75" customHeight="1">
      <c r="A62" s="6" t="s">
        <v>92</v>
      </c>
      <c r="B62" s="20" t="s">
        <v>97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</row>
    <row r="63" spans="1:14" ht="42.75" customHeight="1">
      <c r="A63" s="6" t="s">
        <v>93</v>
      </c>
      <c r="B63" s="16" t="s">
        <v>94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1:14" ht="27.75" customHeight="1">
      <c r="A64" s="6" t="s">
        <v>4</v>
      </c>
      <c r="B64" s="15" t="s">
        <v>33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28.5" customHeight="1">
      <c r="A65" s="6" t="s">
        <v>8</v>
      </c>
      <c r="B65" s="15" t="s">
        <v>36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6" customHeight="1">
      <c r="A66" s="6" t="s">
        <v>9</v>
      </c>
      <c r="B66" s="15" t="s">
        <v>27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6" customHeight="1">
      <c r="A67" s="6" t="s">
        <v>54</v>
      </c>
      <c r="B67" s="15" t="s">
        <v>71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54" customHeight="1">
      <c r="A68" s="6" t="s">
        <v>64</v>
      </c>
      <c r="B68" s="16" t="s">
        <v>109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</row>
    <row r="69" spans="1:14" ht="56.25" customHeight="1">
      <c r="A69" s="6" t="s">
        <v>63</v>
      </c>
      <c r="B69" s="26" t="s">
        <v>110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</row>
    <row r="70" spans="1:14" ht="144.75" customHeight="1">
      <c r="A70" s="6" t="s">
        <v>48</v>
      </c>
      <c r="B70" s="19" t="s">
        <v>49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69" customHeight="1">
      <c r="A71" s="6" t="s">
        <v>65</v>
      </c>
      <c r="B71" s="23" t="s">
        <v>84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</row>
    <row r="72" spans="1:14" ht="41.25" customHeight="1">
      <c r="A72" s="6" t="s">
        <v>0</v>
      </c>
      <c r="B72" s="15" t="s">
        <v>32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2.25" customHeight="1">
      <c r="A73" s="6" t="s">
        <v>16</v>
      </c>
      <c r="B73" s="19" t="s">
        <v>39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9.75" customHeight="1">
      <c r="A74" s="6" t="s">
        <v>6</v>
      </c>
      <c r="B74" s="15" t="s">
        <v>28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9.75" customHeight="1">
      <c r="A75" s="6" t="s">
        <v>61</v>
      </c>
      <c r="B75" s="16" t="s">
        <v>83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</row>
    <row r="76" spans="1:14" ht="34.5" customHeight="1">
      <c r="A76" s="6" t="s">
        <v>17</v>
      </c>
      <c r="B76" s="15" t="s">
        <v>38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66" customHeight="1">
      <c r="A77" s="6" t="s">
        <v>88</v>
      </c>
      <c r="B77" s="26" t="s">
        <v>96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31.5" customHeight="1">
      <c r="A78" s="6" t="s">
        <v>43</v>
      </c>
      <c r="B78" s="19" t="s">
        <v>46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1.5" customHeight="1">
      <c r="A79" s="6" t="s">
        <v>68</v>
      </c>
      <c r="B79" s="20" t="s">
        <v>72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31.5" customHeight="1">
      <c r="A80" s="6" t="s">
        <v>41</v>
      </c>
      <c r="B80" s="15" t="s">
        <v>42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41.25" customHeight="1">
      <c r="A81" s="6" t="s">
        <v>45</v>
      </c>
      <c r="B81" s="19" t="s">
        <v>81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29.25" customHeight="1">
      <c r="A82" s="6" t="s">
        <v>44</v>
      </c>
      <c r="B82" s="19" t="s">
        <v>47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27.75" customHeight="1">
      <c r="A83" s="6" t="s">
        <v>7</v>
      </c>
      <c r="B83" s="15" t="s">
        <v>37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34.5" customHeight="1">
      <c r="A84" s="6" t="s">
        <v>13</v>
      </c>
      <c r="B84" s="19" t="s">
        <v>29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42.75" customHeight="1">
      <c r="A85" s="6" t="s">
        <v>1</v>
      </c>
      <c r="B85" s="15" t="s">
        <v>30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25.5" customHeight="1">
      <c r="A86" s="6" t="s">
        <v>52</v>
      </c>
      <c r="B86" s="20" t="s">
        <v>74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</sheetData>
  <sheetProtection/>
  <mergeCells count="44">
    <mergeCell ref="B55:N55"/>
    <mergeCell ref="B86:N86"/>
    <mergeCell ref="A2:N2"/>
    <mergeCell ref="B83:N83"/>
    <mergeCell ref="B84:N84"/>
    <mergeCell ref="B85:N85"/>
    <mergeCell ref="A47:N47"/>
    <mergeCell ref="B51:N51"/>
    <mergeCell ref="B59:N59"/>
    <mergeCell ref="B60:N60"/>
    <mergeCell ref="B74:N74"/>
    <mergeCell ref="B78:N78"/>
    <mergeCell ref="B80:N80"/>
    <mergeCell ref="B81:N81"/>
    <mergeCell ref="B68:N68"/>
    <mergeCell ref="B69:N69"/>
    <mergeCell ref="B75:N75"/>
    <mergeCell ref="B77:N77"/>
    <mergeCell ref="B82:N82"/>
    <mergeCell ref="B79:N79"/>
    <mergeCell ref="B57:N57"/>
    <mergeCell ref="B58:N58"/>
    <mergeCell ref="B64:N64"/>
    <mergeCell ref="B65:N65"/>
    <mergeCell ref="B66:N66"/>
    <mergeCell ref="B70:N70"/>
    <mergeCell ref="B67:N67"/>
    <mergeCell ref="B76:N76"/>
    <mergeCell ref="A1:N1"/>
    <mergeCell ref="A3:N3"/>
    <mergeCell ref="A4:N4"/>
    <mergeCell ref="B49:N49"/>
    <mergeCell ref="B50:N50"/>
    <mergeCell ref="B48:N48"/>
    <mergeCell ref="B52:N52"/>
    <mergeCell ref="B53:N53"/>
    <mergeCell ref="B54:N54"/>
    <mergeCell ref="B56:N56"/>
    <mergeCell ref="B73:N73"/>
    <mergeCell ref="B72:N72"/>
    <mergeCell ref="B71:N71"/>
    <mergeCell ref="B61:N61"/>
    <mergeCell ref="B62:N62"/>
    <mergeCell ref="B63:N6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N88" sqref="N88"/>
    </sheetView>
  </sheetViews>
  <sheetFormatPr defaultColWidth="9.140625" defaultRowHeight="12.75"/>
  <cols>
    <col min="1" max="1" width="21.421875" style="0" customWidth="1"/>
    <col min="2" max="2" width="8.7109375" style="0" customWidth="1"/>
    <col min="3" max="3" width="6.28125" style="0" customWidth="1"/>
    <col min="4" max="4" width="6.7109375" style="0" customWidth="1"/>
    <col min="5" max="5" width="5.8515625" style="0" customWidth="1"/>
    <col min="6" max="6" width="5.421875" style="0" customWidth="1"/>
    <col min="7" max="7" width="5.7109375" style="0" customWidth="1"/>
    <col min="8" max="8" width="5.28125" style="0" customWidth="1"/>
    <col min="9" max="9" width="5.7109375" style="0" customWidth="1"/>
    <col min="10" max="10" width="5.140625" style="0" customWidth="1"/>
    <col min="11" max="12" width="5.421875" style="0" customWidth="1"/>
    <col min="13" max="13" width="5.28125" style="0" customWidth="1"/>
    <col min="14" max="14" width="6.421875" style="0" customWidth="1"/>
  </cols>
  <sheetData>
    <row r="1" spans="1:14" ht="22.5" customHeight="1">
      <c r="A1" s="2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22.5" customHeight="1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2.5" customHeight="1">
      <c r="A3" s="31" t="s">
        <v>116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2.5" customHeight="1">
      <c r="A4" s="31" t="s">
        <v>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30" customHeight="1">
      <c r="A5" s="2"/>
      <c r="B5" s="5" t="s">
        <v>14</v>
      </c>
      <c r="C5" s="1" t="s">
        <v>19</v>
      </c>
      <c r="D5" s="1" t="s">
        <v>99</v>
      </c>
      <c r="E5" s="1" t="s">
        <v>100</v>
      </c>
      <c r="F5" s="1" t="s">
        <v>101</v>
      </c>
      <c r="G5" s="1" t="s">
        <v>102</v>
      </c>
      <c r="H5" s="1" t="s">
        <v>103</v>
      </c>
      <c r="I5" s="1" t="s">
        <v>105</v>
      </c>
      <c r="J5" s="1" t="s">
        <v>104</v>
      </c>
      <c r="K5" s="1" t="s">
        <v>58</v>
      </c>
      <c r="L5" s="1" t="s">
        <v>59</v>
      </c>
      <c r="M5" s="1" t="s">
        <v>60</v>
      </c>
      <c r="N5" s="1" t="s">
        <v>18</v>
      </c>
    </row>
    <row r="6" spans="1:14" ht="22.5" customHeight="1">
      <c r="A6" s="3" t="s">
        <v>82</v>
      </c>
      <c r="B6" s="1" t="s">
        <v>15</v>
      </c>
      <c r="C6" s="12">
        <v>0</v>
      </c>
      <c r="D6" s="12">
        <v>0</v>
      </c>
      <c r="E6" s="12">
        <v>0</v>
      </c>
      <c r="F6" s="12">
        <v>324</v>
      </c>
      <c r="G6" s="12">
        <f>238+86</f>
        <v>324</v>
      </c>
      <c r="H6" s="12">
        <v>86</v>
      </c>
      <c r="I6" s="12">
        <v>367</v>
      </c>
      <c r="J6" s="12">
        <v>0</v>
      </c>
      <c r="K6" s="12">
        <v>0</v>
      </c>
      <c r="L6" s="12">
        <v>0</v>
      </c>
      <c r="M6" s="12">
        <v>0</v>
      </c>
      <c r="N6" s="10">
        <f>SUM(C6:M6)</f>
        <v>1101</v>
      </c>
    </row>
    <row r="7" spans="1:14" ht="22.5" customHeight="1">
      <c r="A7" s="3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/>
    </row>
    <row r="8" spans="1:14" ht="22.5" customHeight="1">
      <c r="A8" s="3" t="s">
        <v>23</v>
      </c>
      <c r="B8" s="1" t="s">
        <v>15</v>
      </c>
      <c r="C8" s="12">
        <v>0</v>
      </c>
      <c r="D8" s="12">
        <v>155</v>
      </c>
      <c r="E8" s="12">
        <v>0</v>
      </c>
      <c r="F8" s="12">
        <v>128</v>
      </c>
      <c r="G8" s="12">
        <v>27</v>
      </c>
      <c r="H8" s="12">
        <v>0</v>
      </c>
      <c r="I8" s="12">
        <v>27</v>
      </c>
      <c r="J8" s="12">
        <v>128</v>
      </c>
      <c r="K8" s="12">
        <v>27</v>
      </c>
      <c r="L8" s="12">
        <v>101</v>
      </c>
      <c r="M8" s="12">
        <v>0</v>
      </c>
      <c r="N8" s="10">
        <f>SUM(C8:M8)</f>
        <v>593</v>
      </c>
    </row>
    <row r="9" spans="1:14" ht="22.5" customHeight="1">
      <c r="A9" s="3"/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</row>
    <row r="10" spans="1:14" ht="22.5" customHeight="1">
      <c r="A10" s="3" t="s">
        <v>20</v>
      </c>
      <c r="B10" s="1" t="s">
        <v>15</v>
      </c>
      <c r="C10" s="12">
        <v>265</v>
      </c>
      <c r="D10" s="12">
        <v>349</v>
      </c>
      <c r="E10" s="12">
        <v>84</v>
      </c>
      <c r="F10" s="12">
        <v>265</v>
      </c>
      <c r="G10" s="12">
        <v>265</v>
      </c>
      <c r="H10" s="12">
        <v>265</v>
      </c>
      <c r="I10" s="12">
        <v>265</v>
      </c>
      <c r="J10" s="12">
        <v>349</v>
      </c>
      <c r="K10" s="12">
        <v>181</v>
      </c>
      <c r="L10" s="12">
        <v>349</v>
      </c>
      <c r="M10" s="12">
        <v>0</v>
      </c>
      <c r="N10" s="10">
        <f>SUM(C10:M10)</f>
        <v>2637</v>
      </c>
    </row>
    <row r="11" spans="1:14" ht="22.5" customHeight="1">
      <c r="A11" s="3"/>
      <c r="B11" s="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0"/>
    </row>
    <row r="12" spans="1:14" ht="22.5" customHeight="1">
      <c r="A12" s="3" t="s">
        <v>57</v>
      </c>
      <c r="B12" s="1" t="s">
        <v>15</v>
      </c>
      <c r="C12" s="12">
        <v>0</v>
      </c>
      <c r="D12" s="12">
        <v>0</v>
      </c>
      <c r="E12" s="12">
        <v>0</v>
      </c>
      <c r="F12" s="12">
        <v>0</v>
      </c>
      <c r="G12" s="12">
        <v>208</v>
      </c>
      <c r="H12" s="12">
        <v>54</v>
      </c>
      <c r="I12" s="12">
        <v>208</v>
      </c>
      <c r="J12" s="12">
        <v>0</v>
      </c>
      <c r="K12" s="12">
        <v>0</v>
      </c>
      <c r="L12" s="12">
        <v>0</v>
      </c>
      <c r="M12" s="12">
        <v>0</v>
      </c>
      <c r="N12" s="10">
        <f>SUM(C12:M12)</f>
        <v>470</v>
      </c>
    </row>
    <row r="13" spans="1:14" ht="22.5" customHeight="1">
      <c r="A13" s="3"/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/>
    </row>
    <row r="14" spans="1:14" ht="22.5" customHeight="1">
      <c r="A14" s="3" t="s">
        <v>10</v>
      </c>
      <c r="B14" s="1" t="s">
        <v>15</v>
      </c>
      <c r="C14" s="12">
        <f>82+54</f>
        <v>136</v>
      </c>
      <c r="D14" s="12">
        <v>245</v>
      </c>
      <c r="E14" s="12">
        <v>218</v>
      </c>
      <c r="F14" s="12">
        <f>246+108</f>
        <v>354</v>
      </c>
      <c r="G14" s="12">
        <v>218</v>
      </c>
      <c r="H14" s="12">
        <f>82+54</f>
        <v>136</v>
      </c>
      <c r="I14" s="12">
        <v>463</v>
      </c>
      <c r="J14" s="12">
        <v>327</v>
      </c>
      <c r="K14" s="12">
        <v>218</v>
      </c>
      <c r="L14" s="12">
        <f>164+81</f>
        <v>245</v>
      </c>
      <c r="M14" s="12">
        <f>82+27</f>
        <v>109</v>
      </c>
      <c r="N14" s="10">
        <f>SUM(C14:M14)</f>
        <v>2669</v>
      </c>
    </row>
    <row r="15" spans="1:14" ht="22.5" customHeight="1">
      <c r="A15" s="3"/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</row>
    <row r="16" spans="1:14" ht="22.5" customHeight="1">
      <c r="A16" s="3" t="s">
        <v>11</v>
      </c>
      <c r="B16" s="1" t="s">
        <v>15</v>
      </c>
      <c r="C16" s="12">
        <v>338</v>
      </c>
      <c r="D16" s="12">
        <v>338</v>
      </c>
      <c r="E16" s="12">
        <v>338</v>
      </c>
      <c r="F16" s="12">
        <v>338</v>
      </c>
      <c r="G16" s="12">
        <v>338</v>
      </c>
      <c r="H16" s="12">
        <v>0</v>
      </c>
      <c r="I16" s="12">
        <v>676</v>
      </c>
      <c r="J16" s="12">
        <v>338</v>
      </c>
      <c r="K16" s="12">
        <v>576</v>
      </c>
      <c r="L16" s="12">
        <v>338</v>
      </c>
      <c r="M16" s="12">
        <v>0</v>
      </c>
      <c r="N16" s="10">
        <f>SUM(C16:M16)</f>
        <v>3618</v>
      </c>
    </row>
    <row r="17" spans="1:14" ht="22.5" customHeight="1">
      <c r="A17" s="3"/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</row>
    <row r="18" spans="1:14" ht="22.5" customHeight="1">
      <c r="A18" s="3" t="s">
        <v>5</v>
      </c>
      <c r="B18" s="1" t="s">
        <v>15</v>
      </c>
      <c r="C18" s="12">
        <v>906</v>
      </c>
      <c r="D18" s="12">
        <v>1812</v>
      </c>
      <c r="E18" s="12">
        <v>1359</v>
      </c>
      <c r="F18" s="12">
        <v>2265</v>
      </c>
      <c r="G18" s="12">
        <v>1359</v>
      </c>
      <c r="H18" s="12">
        <v>906</v>
      </c>
      <c r="I18" s="12">
        <v>2265</v>
      </c>
      <c r="J18" s="12">
        <v>1359</v>
      </c>
      <c r="K18" s="12">
        <v>1359</v>
      </c>
      <c r="L18" s="12">
        <v>1812</v>
      </c>
      <c r="M18" s="12">
        <v>593</v>
      </c>
      <c r="N18" s="10">
        <f>SUM(C18:M18)</f>
        <v>15995</v>
      </c>
    </row>
    <row r="19" spans="1:14" ht="22.5" customHeight="1">
      <c r="A19" s="3"/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</row>
    <row r="20" spans="1:14" ht="22.5" customHeight="1">
      <c r="A20" s="3" t="s">
        <v>111</v>
      </c>
      <c r="B20" s="1" t="s">
        <v>15</v>
      </c>
      <c r="C20" s="12">
        <v>0</v>
      </c>
      <c r="D20" s="12">
        <v>266</v>
      </c>
      <c r="E20" s="12">
        <v>0</v>
      </c>
      <c r="F20" s="12">
        <v>181</v>
      </c>
      <c r="G20" s="12">
        <v>266</v>
      </c>
      <c r="H20" s="12">
        <v>85</v>
      </c>
      <c r="I20" s="12">
        <v>85</v>
      </c>
      <c r="J20" s="12">
        <v>85</v>
      </c>
      <c r="K20" s="12">
        <v>181</v>
      </c>
      <c r="L20" s="12">
        <v>0</v>
      </c>
      <c r="M20" s="12">
        <v>0</v>
      </c>
      <c r="N20" s="10">
        <f>SUM(C20:M20)</f>
        <v>1149</v>
      </c>
    </row>
    <row r="21" spans="1:14" ht="22.5" customHeight="1">
      <c r="A21" s="3"/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</row>
    <row r="22" spans="1:14" ht="22.5" customHeight="1">
      <c r="A22" s="3" t="s">
        <v>2</v>
      </c>
      <c r="B22" s="1" t="s">
        <v>15</v>
      </c>
      <c r="C22" s="12">
        <v>266</v>
      </c>
      <c r="D22" s="12">
        <v>532</v>
      </c>
      <c r="E22" s="12">
        <v>351</v>
      </c>
      <c r="F22" s="12">
        <v>532</v>
      </c>
      <c r="G22" s="12">
        <v>532</v>
      </c>
      <c r="H22" s="12">
        <v>266</v>
      </c>
      <c r="I22" s="12">
        <v>532</v>
      </c>
      <c r="J22" s="12">
        <v>266</v>
      </c>
      <c r="K22" s="12">
        <v>532</v>
      </c>
      <c r="L22" s="12">
        <v>447</v>
      </c>
      <c r="M22" s="12">
        <v>85</v>
      </c>
      <c r="N22" s="10">
        <f>SUM(C22:M22)</f>
        <v>4341</v>
      </c>
    </row>
    <row r="23" spans="1:14" ht="22.5" customHeight="1">
      <c r="A23" s="3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0"/>
    </row>
    <row r="24" spans="1:14" ht="22.5" customHeight="1">
      <c r="A24" s="3" t="s">
        <v>3</v>
      </c>
      <c r="B24" s="1" t="s">
        <v>15</v>
      </c>
      <c r="C24" s="12">
        <v>508</v>
      </c>
      <c r="D24" s="12">
        <v>880</v>
      </c>
      <c r="E24" s="12">
        <v>644</v>
      </c>
      <c r="F24" s="12">
        <v>1016</v>
      </c>
      <c r="G24" s="12">
        <v>744</v>
      </c>
      <c r="H24" s="12">
        <v>880</v>
      </c>
      <c r="I24" s="12">
        <v>1252</v>
      </c>
      <c r="J24" s="12">
        <v>880</v>
      </c>
      <c r="K24" s="12">
        <v>880</v>
      </c>
      <c r="L24" s="12">
        <v>1302</v>
      </c>
      <c r="M24" s="12">
        <v>508</v>
      </c>
      <c r="N24" s="10">
        <f>SUM(C24:M24)</f>
        <v>9494</v>
      </c>
    </row>
    <row r="25" spans="1:14" ht="22.5" customHeight="1">
      <c r="A25" s="3"/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0"/>
    </row>
    <row r="26" spans="1:14" ht="22.5" customHeight="1">
      <c r="A26" s="3" t="s">
        <v>12</v>
      </c>
      <c r="B26" s="1" t="s">
        <v>15</v>
      </c>
      <c r="C26" s="12">
        <v>117</v>
      </c>
      <c r="D26" s="12">
        <v>117</v>
      </c>
      <c r="E26" s="12">
        <v>25</v>
      </c>
      <c r="F26" s="12">
        <v>117</v>
      </c>
      <c r="G26" s="12">
        <v>142</v>
      </c>
      <c r="H26" s="12">
        <v>0</v>
      </c>
      <c r="I26" s="12">
        <f>184+50</f>
        <v>234</v>
      </c>
      <c r="J26" s="12">
        <f>92+25</f>
        <v>117</v>
      </c>
      <c r="K26" s="12">
        <v>117</v>
      </c>
      <c r="L26" s="12">
        <v>25</v>
      </c>
      <c r="M26" s="12">
        <v>0</v>
      </c>
      <c r="N26" s="10">
        <f>SUM(C26:M26)</f>
        <v>1011</v>
      </c>
    </row>
    <row r="27" spans="1:14" ht="22.5" customHeight="1">
      <c r="A27" s="3"/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0"/>
    </row>
    <row r="28" spans="1:14" ht="22.5" customHeight="1">
      <c r="A28" s="3" t="s">
        <v>50</v>
      </c>
      <c r="B28" s="1" t="s">
        <v>15</v>
      </c>
      <c r="C28" s="12">
        <v>0</v>
      </c>
      <c r="D28" s="12">
        <v>37</v>
      </c>
      <c r="E28" s="12">
        <v>117</v>
      </c>
      <c r="F28" s="12">
        <f>180+74</f>
        <v>254</v>
      </c>
      <c r="G28" s="12">
        <v>37</v>
      </c>
      <c r="H28" s="12">
        <v>90</v>
      </c>
      <c r="I28" s="12">
        <v>51</v>
      </c>
      <c r="J28" s="12">
        <v>125</v>
      </c>
      <c r="K28" s="12">
        <v>37</v>
      </c>
      <c r="L28" s="12">
        <f>51+74</f>
        <v>125</v>
      </c>
      <c r="M28" s="12">
        <v>0</v>
      </c>
      <c r="N28" s="10">
        <f>SUM(C28:M28)</f>
        <v>873</v>
      </c>
    </row>
    <row r="29" spans="1:14" ht="22.5" customHeight="1">
      <c r="A29" s="3"/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</row>
    <row r="30" spans="1:14" ht="22.5" customHeight="1">
      <c r="A30" s="3" t="s">
        <v>66</v>
      </c>
      <c r="B30" s="1" t="s">
        <v>15</v>
      </c>
      <c r="C30" s="12">
        <v>0</v>
      </c>
      <c r="D30" s="12">
        <v>130</v>
      </c>
      <c r="E30" s="12">
        <v>130</v>
      </c>
      <c r="F30" s="12">
        <v>130</v>
      </c>
      <c r="G30" s="12">
        <v>130</v>
      </c>
      <c r="H30" s="12">
        <v>30</v>
      </c>
      <c r="I30" s="12">
        <v>130</v>
      </c>
      <c r="J30" s="12">
        <v>130</v>
      </c>
      <c r="K30" s="12">
        <v>130</v>
      </c>
      <c r="L30" s="12">
        <v>0</v>
      </c>
      <c r="M30" s="12">
        <v>0</v>
      </c>
      <c r="N30" s="10">
        <f>SUM(C30:M30)</f>
        <v>940</v>
      </c>
    </row>
    <row r="31" spans="1:14" ht="22.5" customHeight="1">
      <c r="A31" s="3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</row>
    <row r="32" spans="1:14" ht="22.5" customHeight="1">
      <c r="A32" s="3" t="s">
        <v>55</v>
      </c>
      <c r="B32" s="1" t="s">
        <v>15</v>
      </c>
      <c r="C32" s="12">
        <v>0</v>
      </c>
      <c r="D32" s="12">
        <v>0</v>
      </c>
      <c r="E32" s="12">
        <v>295</v>
      </c>
      <c r="F32" s="12">
        <f>295+84</f>
        <v>379</v>
      </c>
      <c r="G32" s="12">
        <v>379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0">
        <f>SUM(C32:M32)</f>
        <v>1053</v>
      </c>
    </row>
    <row r="33" spans="1:14" ht="22.5" customHeight="1">
      <c r="A33" s="3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</row>
    <row r="34" spans="1:14" ht="22.5" customHeight="1">
      <c r="A34" s="3" t="s">
        <v>89</v>
      </c>
      <c r="B34" s="1" t="s">
        <v>15</v>
      </c>
      <c r="C34" s="12">
        <v>128</v>
      </c>
      <c r="D34" s="12">
        <v>256</v>
      </c>
      <c r="E34" s="12">
        <v>146</v>
      </c>
      <c r="F34" s="12">
        <v>302</v>
      </c>
      <c r="G34" s="12">
        <v>192</v>
      </c>
      <c r="H34" s="12">
        <f>92+36</f>
        <v>128</v>
      </c>
      <c r="I34" s="12">
        <v>320</v>
      </c>
      <c r="J34" s="12">
        <v>192</v>
      </c>
      <c r="K34" s="12">
        <v>192</v>
      </c>
      <c r="L34" s="12">
        <v>256</v>
      </c>
      <c r="M34" s="12">
        <v>82</v>
      </c>
      <c r="N34" s="10">
        <f>SUM(C34:M34)</f>
        <v>2194</v>
      </c>
    </row>
    <row r="35" spans="1:14" ht="22.5" customHeight="1">
      <c r="A35" s="3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</row>
    <row r="36" spans="1:14" ht="22.5" customHeight="1">
      <c r="A36" s="3" t="s">
        <v>90</v>
      </c>
      <c r="B36" s="1" t="s">
        <v>98</v>
      </c>
      <c r="C36" s="12">
        <v>0</v>
      </c>
      <c r="D36" s="12">
        <v>282</v>
      </c>
      <c r="E36" s="12">
        <f>134+54</f>
        <v>188</v>
      </c>
      <c r="F36" s="12">
        <v>282</v>
      </c>
      <c r="G36" s="12">
        <v>255</v>
      </c>
      <c r="H36" s="12">
        <v>188</v>
      </c>
      <c r="I36" s="12">
        <v>349</v>
      </c>
      <c r="J36" s="12">
        <v>282</v>
      </c>
      <c r="K36" s="12">
        <v>215</v>
      </c>
      <c r="L36" s="12">
        <v>282</v>
      </c>
      <c r="M36" s="12">
        <v>94</v>
      </c>
      <c r="N36" s="10">
        <f>SUM(C36:M36)</f>
        <v>2417</v>
      </c>
    </row>
    <row r="37" spans="1:14" ht="22.5" customHeight="1">
      <c r="A37" s="3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0"/>
    </row>
    <row r="38" spans="1:14" ht="22.5" customHeight="1">
      <c r="A38" s="3" t="s">
        <v>4</v>
      </c>
      <c r="B38" s="1" t="s">
        <v>15</v>
      </c>
      <c r="C38" s="12">
        <v>234</v>
      </c>
      <c r="D38" s="12">
        <v>443</v>
      </c>
      <c r="E38" s="12">
        <v>234</v>
      </c>
      <c r="F38" s="12">
        <v>351</v>
      </c>
      <c r="G38" s="12">
        <v>234</v>
      </c>
      <c r="H38" s="12">
        <v>209</v>
      </c>
      <c r="I38" s="12">
        <v>351</v>
      </c>
      <c r="J38" s="12">
        <v>234</v>
      </c>
      <c r="K38" s="12">
        <v>234</v>
      </c>
      <c r="L38" s="12">
        <v>259</v>
      </c>
      <c r="M38" s="12">
        <f>92+25</f>
        <v>117</v>
      </c>
      <c r="N38" s="10">
        <f>SUM(C38:M38)</f>
        <v>2900</v>
      </c>
    </row>
    <row r="39" spans="1:14" ht="22.5" customHeight="1">
      <c r="A39" s="3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0"/>
    </row>
    <row r="40" spans="1:14" ht="22.5" customHeight="1">
      <c r="A40" s="3" t="s">
        <v>8</v>
      </c>
      <c r="B40" s="1" t="s">
        <v>15</v>
      </c>
      <c r="C40" s="12">
        <v>0</v>
      </c>
      <c r="D40" s="12">
        <f>214+70</f>
        <v>284</v>
      </c>
      <c r="E40" s="12">
        <v>0</v>
      </c>
      <c r="F40" s="12">
        <v>0</v>
      </c>
      <c r="G40" s="12">
        <v>177</v>
      </c>
      <c r="H40" s="12">
        <v>177</v>
      </c>
      <c r="I40" s="12">
        <v>391</v>
      </c>
      <c r="J40" s="12">
        <v>107</v>
      </c>
      <c r="K40" s="12">
        <v>70</v>
      </c>
      <c r="L40" s="12">
        <v>177</v>
      </c>
      <c r="M40" s="12">
        <v>142</v>
      </c>
      <c r="N40" s="10">
        <f>SUM(C40:M40)</f>
        <v>1525</v>
      </c>
    </row>
    <row r="41" spans="1:14" ht="22.5" customHeight="1">
      <c r="A41" s="3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0"/>
    </row>
    <row r="42" spans="1:14" ht="22.5" customHeight="1">
      <c r="A42" s="3" t="s">
        <v>91</v>
      </c>
      <c r="B42" s="1" t="s">
        <v>98</v>
      </c>
      <c r="C42" s="12">
        <v>0</v>
      </c>
      <c r="D42" s="12">
        <v>32</v>
      </c>
      <c r="E42" s="12">
        <v>32</v>
      </c>
      <c r="F42" s="12">
        <v>32</v>
      </c>
      <c r="G42" s="12">
        <v>32</v>
      </c>
      <c r="H42" s="12">
        <v>0</v>
      </c>
      <c r="I42" s="12">
        <v>32</v>
      </c>
      <c r="J42" s="12">
        <v>32</v>
      </c>
      <c r="K42" s="12">
        <v>32</v>
      </c>
      <c r="L42" s="12">
        <v>32</v>
      </c>
      <c r="M42" s="12">
        <v>0</v>
      </c>
      <c r="N42" s="10">
        <f>SUM(C42:M42)</f>
        <v>256</v>
      </c>
    </row>
    <row r="43" spans="1:14" ht="22.5" customHeight="1">
      <c r="A43" s="3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"/>
    </row>
    <row r="44" spans="1:14" ht="22.5" customHeight="1">
      <c r="A44" s="3" t="s">
        <v>9</v>
      </c>
      <c r="B44" s="1" t="s">
        <v>15</v>
      </c>
      <c r="C44" s="12">
        <v>214</v>
      </c>
      <c r="D44" s="12">
        <v>294</v>
      </c>
      <c r="E44" s="12">
        <v>241</v>
      </c>
      <c r="F44" s="12">
        <v>428</v>
      </c>
      <c r="G44" s="12">
        <v>187</v>
      </c>
      <c r="H44" s="12">
        <v>161</v>
      </c>
      <c r="I44" s="12">
        <v>428</v>
      </c>
      <c r="J44" s="12">
        <f>160+54</f>
        <v>214</v>
      </c>
      <c r="K44" s="12">
        <f>240+54</f>
        <v>294</v>
      </c>
      <c r="L44" s="12">
        <v>401</v>
      </c>
      <c r="M44" s="12">
        <v>27</v>
      </c>
      <c r="N44" s="10">
        <f>SUM(C44:M44)</f>
        <v>2889</v>
      </c>
    </row>
    <row r="45" spans="1:14" ht="22.5" customHeight="1">
      <c r="A45" s="3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0"/>
    </row>
    <row r="46" spans="1:14" ht="22.5" customHeight="1">
      <c r="A46" s="3" t="s">
        <v>54</v>
      </c>
      <c r="B46" s="1" t="s">
        <v>15</v>
      </c>
      <c r="C46" s="12">
        <v>0</v>
      </c>
      <c r="D46" s="12">
        <v>118</v>
      </c>
      <c r="E46" s="12">
        <v>0</v>
      </c>
      <c r="F46" s="12">
        <v>0</v>
      </c>
      <c r="G46" s="12">
        <v>0</v>
      </c>
      <c r="H46" s="12">
        <v>0</v>
      </c>
      <c r="I46" s="12">
        <v>146</v>
      </c>
      <c r="J46" s="12">
        <v>0</v>
      </c>
      <c r="K46" s="12">
        <v>0</v>
      </c>
      <c r="L46" s="12">
        <v>0</v>
      </c>
      <c r="M46" s="12">
        <v>0</v>
      </c>
      <c r="N46" s="10">
        <f>SUM(C46:M46)</f>
        <v>264</v>
      </c>
    </row>
    <row r="47" spans="1:14" ht="22.5" customHeight="1">
      <c r="A47" s="3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0"/>
    </row>
    <row r="48" spans="1:14" ht="22.5" customHeight="1">
      <c r="A48" s="3" t="s">
        <v>64</v>
      </c>
      <c r="B48" s="1" t="s">
        <v>15</v>
      </c>
      <c r="C48" s="12">
        <v>0</v>
      </c>
      <c r="D48" s="12">
        <f>120+30</f>
        <v>150</v>
      </c>
      <c r="E48" s="12">
        <v>150</v>
      </c>
      <c r="F48" s="12">
        <v>150</v>
      </c>
      <c r="G48" s="12">
        <v>150</v>
      </c>
      <c r="H48" s="12">
        <v>90</v>
      </c>
      <c r="I48" s="12">
        <v>150</v>
      </c>
      <c r="J48" s="12">
        <v>150</v>
      </c>
      <c r="K48" s="12">
        <v>150</v>
      </c>
      <c r="L48" s="12">
        <v>0</v>
      </c>
      <c r="M48" s="12">
        <v>0</v>
      </c>
      <c r="N48" s="10">
        <f>SUM(C48:M48)</f>
        <v>1140</v>
      </c>
    </row>
    <row r="49" spans="1:14" ht="22.5" customHeight="1">
      <c r="A49" s="3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0"/>
    </row>
    <row r="50" spans="1:14" ht="22.5" customHeight="1">
      <c r="A50" s="3" t="s">
        <v>63</v>
      </c>
      <c r="B50" s="1" t="s">
        <v>15</v>
      </c>
      <c r="C50" s="12">
        <v>0</v>
      </c>
      <c r="D50" s="12">
        <f>390+120</f>
        <v>510</v>
      </c>
      <c r="E50" s="12">
        <f>390+120</f>
        <v>510</v>
      </c>
      <c r="F50" s="12">
        <f>390+120</f>
        <v>510</v>
      </c>
      <c r="G50" s="12">
        <f>390+120</f>
        <v>510</v>
      </c>
      <c r="H50" s="12">
        <f>170+120</f>
        <v>290</v>
      </c>
      <c r="I50" s="12">
        <v>510</v>
      </c>
      <c r="J50" s="12">
        <v>510</v>
      </c>
      <c r="K50" s="12">
        <v>510</v>
      </c>
      <c r="L50" s="12">
        <v>0</v>
      </c>
      <c r="M50" s="12">
        <v>0</v>
      </c>
      <c r="N50" s="10">
        <f>SUM(C50:M50)</f>
        <v>3860</v>
      </c>
    </row>
    <row r="51" spans="1:14" ht="22.5" customHeight="1">
      <c r="A51" s="3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0"/>
    </row>
    <row r="52" spans="1:14" ht="22.5" customHeight="1">
      <c r="A52" s="3" t="s">
        <v>65</v>
      </c>
      <c r="B52" s="1" t="s">
        <v>15</v>
      </c>
      <c r="C52" s="12">
        <v>0</v>
      </c>
      <c r="D52" s="12">
        <v>130</v>
      </c>
      <c r="E52" s="12">
        <v>130</v>
      </c>
      <c r="F52" s="12">
        <v>130</v>
      </c>
      <c r="G52" s="12">
        <v>130</v>
      </c>
      <c r="H52" s="12">
        <v>0</v>
      </c>
      <c r="I52" s="12">
        <v>130</v>
      </c>
      <c r="J52" s="12">
        <v>130</v>
      </c>
      <c r="K52" s="12">
        <v>130</v>
      </c>
      <c r="L52" s="12">
        <v>0</v>
      </c>
      <c r="M52" s="12">
        <v>0</v>
      </c>
      <c r="N52" s="10">
        <f>SUM(C52:M52)</f>
        <v>910</v>
      </c>
    </row>
    <row r="53" spans="1:14" ht="22.5" customHeight="1">
      <c r="A53" s="3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0"/>
    </row>
    <row r="54" spans="1:14" ht="22.5" customHeight="1">
      <c r="A54" s="3" t="s">
        <v>48</v>
      </c>
      <c r="B54" s="1" t="s">
        <v>15</v>
      </c>
      <c r="C54" s="12">
        <v>92</v>
      </c>
      <c r="D54" s="12">
        <v>346</v>
      </c>
      <c r="E54" s="12">
        <v>346</v>
      </c>
      <c r="F54" s="12">
        <v>346</v>
      </c>
      <c r="G54" s="12">
        <v>600</v>
      </c>
      <c r="H54" s="12">
        <v>0</v>
      </c>
      <c r="I54" s="12">
        <v>292</v>
      </c>
      <c r="J54" s="12">
        <v>600</v>
      </c>
      <c r="K54" s="12">
        <v>346</v>
      </c>
      <c r="L54" s="12">
        <v>346</v>
      </c>
      <c r="M54" s="12">
        <v>0</v>
      </c>
      <c r="N54" s="10">
        <f>SUM(C54:M54)</f>
        <v>3314</v>
      </c>
    </row>
    <row r="55" spans="1:14" ht="22.5" customHeight="1">
      <c r="A55" s="3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0"/>
    </row>
    <row r="56" spans="1:14" ht="22.5" customHeight="1">
      <c r="A56" s="3" t="s">
        <v>0</v>
      </c>
      <c r="B56" s="1" t="s">
        <v>15</v>
      </c>
      <c r="C56" s="12">
        <v>266</v>
      </c>
      <c r="D56" s="12">
        <v>266</v>
      </c>
      <c r="E56" s="12">
        <v>351</v>
      </c>
      <c r="F56" s="12">
        <v>170</v>
      </c>
      <c r="G56" s="12">
        <v>266</v>
      </c>
      <c r="H56" s="12">
        <v>266</v>
      </c>
      <c r="I56" s="12">
        <v>532</v>
      </c>
      <c r="J56" s="12">
        <v>351</v>
      </c>
      <c r="K56" s="12">
        <v>532</v>
      </c>
      <c r="L56" s="12">
        <v>532</v>
      </c>
      <c r="M56" s="12">
        <v>85</v>
      </c>
      <c r="N56" s="10">
        <f>SUM(C56:M56)</f>
        <v>3617</v>
      </c>
    </row>
    <row r="57" spans="1:14" ht="22.5" customHeight="1">
      <c r="A57" s="3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0"/>
    </row>
    <row r="58" spans="1:14" ht="22.5" customHeight="1">
      <c r="A58" s="3" t="s">
        <v>56</v>
      </c>
      <c r="B58" s="1" t="s">
        <v>15</v>
      </c>
      <c r="C58" s="12">
        <v>0</v>
      </c>
      <c r="D58" s="12">
        <v>0</v>
      </c>
      <c r="E58" s="12">
        <v>580</v>
      </c>
      <c r="F58" s="12">
        <v>1035</v>
      </c>
      <c r="G58" s="12">
        <v>580</v>
      </c>
      <c r="H58" s="12">
        <v>0</v>
      </c>
      <c r="I58" s="12">
        <v>580</v>
      </c>
      <c r="J58" s="12">
        <v>0</v>
      </c>
      <c r="K58" s="12">
        <v>0</v>
      </c>
      <c r="L58" s="12">
        <v>0</v>
      </c>
      <c r="M58" s="12">
        <v>0</v>
      </c>
      <c r="N58" s="10">
        <f>SUM(C58:M58)</f>
        <v>2775</v>
      </c>
    </row>
    <row r="59" spans="1:14" ht="22.5" customHeight="1">
      <c r="A59" s="3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0"/>
    </row>
    <row r="60" spans="1:14" ht="22.5" customHeight="1">
      <c r="A60" s="3" t="s">
        <v>6</v>
      </c>
      <c r="B60" s="1" t="s">
        <v>15</v>
      </c>
      <c r="C60" s="12">
        <v>532</v>
      </c>
      <c r="D60" s="12">
        <v>532</v>
      </c>
      <c r="E60" s="12">
        <v>197</v>
      </c>
      <c r="F60" s="12">
        <v>532</v>
      </c>
      <c r="G60" s="12">
        <v>351</v>
      </c>
      <c r="H60" s="12">
        <v>351</v>
      </c>
      <c r="I60" s="12">
        <v>532</v>
      </c>
      <c r="J60" s="12">
        <v>532</v>
      </c>
      <c r="K60" s="12">
        <v>351</v>
      </c>
      <c r="L60" s="12">
        <v>532</v>
      </c>
      <c r="M60" s="12">
        <v>266</v>
      </c>
      <c r="N60" s="10">
        <f>SUM(C60:M60)</f>
        <v>4708</v>
      </c>
    </row>
    <row r="61" spans="1:14" ht="22.5" customHeight="1">
      <c r="A61" s="3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0"/>
    </row>
    <row r="62" spans="1:14" ht="22.5" customHeight="1">
      <c r="A62" s="3" t="s">
        <v>61</v>
      </c>
      <c r="B62" s="1" t="s">
        <v>15</v>
      </c>
      <c r="C62" s="12">
        <v>608</v>
      </c>
      <c r="D62" s="12">
        <v>828</v>
      </c>
      <c r="E62" s="12">
        <v>828</v>
      </c>
      <c r="F62" s="12">
        <v>828</v>
      </c>
      <c r="G62" s="12">
        <v>828</v>
      </c>
      <c r="H62" s="12">
        <v>828</v>
      </c>
      <c r="I62" s="12">
        <v>828</v>
      </c>
      <c r="J62" s="12">
        <v>828</v>
      </c>
      <c r="K62" s="12">
        <v>828</v>
      </c>
      <c r="L62" s="12">
        <v>828</v>
      </c>
      <c r="M62" s="12">
        <v>0</v>
      </c>
      <c r="N62" s="10">
        <f>SUM(C62:M62)</f>
        <v>8060</v>
      </c>
    </row>
    <row r="63" spans="1:14" ht="22.5" customHeight="1">
      <c r="A63" s="3" t="s">
        <v>117</v>
      </c>
      <c r="B63" s="1" t="s">
        <v>15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820</v>
      </c>
      <c r="J63" s="12">
        <v>0</v>
      </c>
      <c r="K63" s="12">
        <v>0</v>
      </c>
      <c r="L63" s="12">
        <v>0</v>
      </c>
      <c r="M63" s="12">
        <v>0</v>
      </c>
      <c r="N63" s="10">
        <f>SUM(C63:M63)</f>
        <v>820</v>
      </c>
    </row>
    <row r="64" spans="1:14" ht="22.5" customHeight="1">
      <c r="A64" s="3" t="s">
        <v>17</v>
      </c>
      <c r="B64" s="1" t="s">
        <v>15</v>
      </c>
      <c r="C64" s="12">
        <v>0</v>
      </c>
      <c r="D64" s="12">
        <v>0</v>
      </c>
      <c r="E64" s="12">
        <v>0</v>
      </c>
      <c r="F64" s="12">
        <v>2598</v>
      </c>
      <c r="G64" s="12">
        <f>1230+411</f>
        <v>1641</v>
      </c>
      <c r="H64" s="12">
        <f>820+274</f>
        <v>1094</v>
      </c>
      <c r="I64" s="12">
        <v>684</v>
      </c>
      <c r="J64" s="12">
        <v>0</v>
      </c>
      <c r="K64" s="12">
        <v>0</v>
      </c>
      <c r="L64" s="12">
        <v>0</v>
      </c>
      <c r="M64" s="12">
        <v>0</v>
      </c>
      <c r="N64" s="10">
        <f>SUM(C64:M64)</f>
        <v>6017</v>
      </c>
    </row>
    <row r="65" spans="1:14" ht="22.5" customHeight="1">
      <c r="A65" s="3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0"/>
    </row>
    <row r="66" spans="1:14" ht="22.5" customHeight="1">
      <c r="A66" s="3" t="s">
        <v>88</v>
      </c>
      <c r="B66" s="1" t="s">
        <v>15</v>
      </c>
      <c r="C66" s="12">
        <v>0</v>
      </c>
      <c r="D66" s="12">
        <v>408</v>
      </c>
      <c r="E66" s="12">
        <v>366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0">
        <f>SUM(C66:M66)</f>
        <v>774</v>
      </c>
    </row>
    <row r="67" spans="1:14" ht="22.5" customHeight="1">
      <c r="A67" s="3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0"/>
    </row>
    <row r="68" spans="1:14" ht="22.5" customHeight="1">
      <c r="A68" s="3" t="s">
        <v>43</v>
      </c>
      <c r="B68" s="1" t="s">
        <v>15</v>
      </c>
      <c r="C68" s="12">
        <v>0</v>
      </c>
      <c r="D68" s="12">
        <v>0</v>
      </c>
      <c r="E68" s="12">
        <v>0</v>
      </c>
      <c r="F68" s="12">
        <v>0</v>
      </c>
      <c r="G68" s="12">
        <v>313</v>
      </c>
      <c r="H68" s="12">
        <v>397</v>
      </c>
      <c r="I68" s="12">
        <f>313+84</f>
        <v>397</v>
      </c>
      <c r="J68" s="12">
        <v>397</v>
      </c>
      <c r="K68" s="12">
        <v>0</v>
      </c>
      <c r="L68" s="12">
        <v>0</v>
      </c>
      <c r="M68" s="12">
        <v>0</v>
      </c>
      <c r="N68" s="10">
        <f>SUM(C68:M68)</f>
        <v>1504</v>
      </c>
    </row>
    <row r="69" spans="1:14" ht="22.5" customHeight="1">
      <c r="A69" s="3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0"/>
    </row>
    <row r="70" spans="1:14" ht="22.5" customHeight="1">
      <c r="A70" s="3" t="s">
        <v>51</v>
      </c>
      <c r="B70" s="1" t="s">
        <v>15</v>
      </c>
      <c r="C70" s="12">
        <v>0</v>
      </c>
      <c r="D70" s="12">
        <v>90</v>
      </c>
      <c r="E70" s="12">
        <v>30</v>
      </c>
      <c r="F70" s="12">
        <v>120</v>
      </c>
      <c r="G70" s="12">
        <v>120</v>
      </c>
      <c r="H70" s="12">
        <v>120</v>
      </c>
      <c r="I70" s="12">
        <v>210</v>
      </c>
      <c r="J70" s="12">
        <v>120</v>
      </c>
      <c r="K70" s="12">
        <v>30</v>
      </c>
      <c r="L70" s="12">
        <v>30</v>
      </c>
      <c r="M70" s="12">
        <v>0</v>
      </c>
      <c r="N70" s="10">
        <f>SUM(C70:M70)</f>
        <v>870</v>
      </c>
    </row>
    <row r="71" spans="1:14" ht="22.5" customHeight="1">
      <c r="A71" s="3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0"/>
    </row>
    <row r="72" spans="1:14" ht="22.5" customHeight="1">
      <c r="A72" s="3" t="s">
        <v>53</v>
      </c>
      <c r="B72" s="1" t="s">
        <v>15</v>
      </c>
      <c r="C72" s="12">
        <v>0</v>
      </c>
      <c r="D72" s="12">
        <v>41</v>
      </c>
      <c r="E72" s="12">
        <v>93</v>
      </c>
      <c r="F72" s="12">
        <v>52</v>
      </c>
      <c r="G72" s="12">
        <v>104</v>
      </c>
      <c r="H72" s="12">
        <v>0</v>
      </c>
      <c r="I72" s="12">
        <v>93</v>
      </c>
      <c r="J72" s="12">
        <v>93</v>
      </c>
      <c r="K72" s="12">
        <v>52</v>
      </c>
      <c r="L72" s="12">
        <v>52</v>
      </c>
      <c r="M72" s="12">
        <v>0</v>
      </c>
      <c r="N72" s="10">
        <f>SUM(C72:M72)</f>
        <v>580</v>
      </c>
    </row>
    <row r="73" spans="1:14" ht="22.5" customHeight="1">
      <c r="A73" s="3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0"/>
    </row>
    <row r="74" spans="1:14" ht="22.5" customHeight="1">
      <c r="A74" s="3" t="s">
        <v>67</v>
      </c>
      <c r="B74" s="1" t="s">
        <v>15</v>
      </c>
      <c r="C74" s="12">
        <v>0</v>
      </c>
      <c r="D74" s="12">
        <v>140</v>
      </c>
      <c r="E74" s="12">
        <v>140</v>
      </c>
      <c r="F74" s="12">
        <v>140</v>
      </c>
      <c r="G74" s="12">
        <v>140</v>
      </c>
      <c r="H74" s="12">
        <v>140</v>
      </c>
      <c r="I74" s="12">
        <v>140</v>
      </c>
      <c r="J74" s="12">
        <v>140</v>
      </c>
      <c r="K74" s="12">
        <v>140</v>
      </c>
      <c r="L74" s="12">
        <v>140</v>
      </c>
      <c r="M74" s="12">
        <v>0</v>
      </c>
      <c r="N74" s="10">
        <f>SUM(C74:M74)</f>
        <v>1260</v>
      </c>
    </row>
    <row r="75" spans="1:14" ht="22.5" customHeight="1">
      <c r="A75" s="3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0"/>
    </row>
    <row r="76" spans="1:14" ht="22.5" customHeight="1">
      <c r="A76" s="3" t="s">
        <v>41</v>
      </c>
      <c r="B76" s="1" t="s">
        <v>15</v>
      </c>
      <c r="C76" s="12">
        <v>0</v>
      </c>
      <c r="D76" s="12">
        <v>94</v>
      </c>
      <c r="E76" s="12">
        <f>215+94</f>
        <v>309</v>
      </c>
      <c r="F76" s="12">
        <f>215+94</f>
        <v>309</v>
      </c>
      <c r="G76" s="12">
        <f>215+94</f>
        <v>309</v>
      </c>
      <c r="H76" s="12">
        <v>47</v>
      </c>
      <c r="I76" s="12">
        <v>309</v>
      </c>
      <c r="J76" s="12">
        <v>309</v>
      </c>
      <c r="K76" s="12">
        <v>309</v>
      </c>
      <c r="L76" s="12">
        <v>309</v>
      </c>
      <c r="M76" s="12">
        <f>215+47</f>
        <v>262</v>
      </c>
      <c r="N76" s="10">
        <f>SUM(C76:M76)</f>
        <v>2566</v>
      </c>
    </row>
    <row r="77" spans="1:14" ht="22.5" customHeight="1">
      <c r="A77" s="3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0"/>
    </row>
    <row r="78" spans="1:14" ht="22.5" customHeight="1">
      <c r="A78" s="3" t="s">
        <v>112</v>
      </c>
      <c r="B78" s="1" t="s">
        <v>15</v>
      </c>
      <c r="C78" s="12">
        <v>0</v>
      </c>
      <c r="D78" s="12">
        <v>55</v>
      </c>
      <c r="E78" s="12">
        <v>55</v>
      </c>
      <c r="F78" s="12">
        <v>55</v>
      </c>
      <c r="G78" s="12">
        <v>55</v>
      </c>
      <c r="H78" s="12">
        <v>55</v>
      </c>
      <c r="I78" s="12">
        <v>55</v>
      </c>
      <c r="J78" s="12">
        <v>55</v>
      </c>
      <c r="K78" s="12">
        <v>55</v>
      </c>
      <c r="L78" s="12">
        <v>55</v>
      </c>
      <c r="M78" s="12">
        <v>0</v>
      </c>
      <c r="N78" s="10">
        <f>SUM(C78:M78)</f>
        <v>495</v>
      </c>
    </row>
    <row r="79" spans="1:14" ht="22.5" customHeight="1">
      <c r="A79" s="3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0"/>
    </row>
    <row r="80" spans="1:14" ht="22.5" customHeight="1">
      <c r="A80" s="3" t="s">
        <v>44</v>
      </c>
      <c r="B80" s="1" t="s">
        <v>15</v>
      </c>
      <c r="C80" s="12">
        <v>0</v>
      </c>
      <c r="D80" s="12">
        <v>0</v>
      </c>
      <c r="E80" s="12">
        <v>0</v>
      </c>
      <c r="F80" s="12">
        <v>0</v>
      </c>
      <c r="G80" s="12">
        <v>370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0">
        <f>SUM(C80:M80)</f>
        <v>370</v>
      </c>
    </row>
    <row r="81" spans="1:14" ht="22.5" customHeight="1">
      <c r="A81" s="3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0"/>
    </row>
    <row r="82" spans="1:14" ht="22.5" customHeight="1">
      <c r="A82" s="3" t="s">
        <v>7</v>
      </c>
      <c r="B82" s="1" t="s">
        <v>15</v>
      </c>
      <c r="C82" s="12">
        <f>92+28</f>
        <v>120</v>
      </c>
      <c r="D82" s="12">
        <v>120</v>
      </c>
      <c r="E82" s="12">
        <v>0</v>
      </c>
      <c r="F82" s="12">
        <v>92</v>
      </c>
      <c r="G82" s="12">
        <v>120</v>
      </c>
      <c r="H82" s="12">
        <v>240</v>
      </c>
      <c r="I82" s="12">
        <v>240</v>
      </c>
      <c r="J82" s="12">
        <v>120</v>
      </c>
      <c r="K82" s="12">
        <v>120</v>
      </c>
      <c r="L82" s="12">
        <v>212</v>
      </c>
      <c r="M82" s="12">
        <v>0</v>
      </c>
      <c r="N82" s="10">
        <f>SUM(C82:M82)</f>
        <v>1384</v>
      </c>
    </row>
    <row r="83" spans="1:14" ht="22.5" customHeight="1">
      <c r="A83" s="3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0"/>
    </row>
    <row r="84" spans="1:14" ht="22.5" customHeight="1">
      <c r="A84" s="3" t="s">
        <v>13</v>
      </c>
      <c r="B84" s="1" t="s">
        <v>15</v>
      </c>
      <c r="C84" s="12">
        <v>0</v>
      </c>
      <c r="D84" s="12">
        <v>34</v>
      </c>
      <c r="E84" s="12">
        <v>0</v>
      </c>
      <c r="F84" s="12">
        <v>34</v>
      </c>
      <c r="G84" s="12">
        <v>68</v>
      </c>
      <c r="H84" s="12">
        <v>0</v>
      </c>
      <c r="I84" s="12">
        <v>34</v>
      </c>
      <c r="J84" s="12">
        <v>34</v>
      </c>
      <c r="K84" s="12">
        <v>0</v>
      </c>
      <c r="L84" s="12">
        <v>34</v>
      </c>
      <c r="M84" s="12">
        <v>34</v>
      </c>
      <c r="N84" s="10">
        <f>SUM(C84:M84)</f>
        <v>272</v>
      </c>
    </row>
    <row r="85" spans="1:14" ht="22.5" customHeight="1">
      <c r="A85" s="3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0"/>
    </row>
    <row r="86" spans="1:14" ht="22.5" customHeight="1">
      <c r="A86" s="3" t="s">
        <v>1</v>
      </c>
      <c r="B86" s="1" t="s">
        <v>15</v>
      </c>
      <c r="C86" s="12">
        <f>122+54</f>
        <v>176</v>
      </c>
      <c r="D86" s="12">
        <v>441</v>
      </c>
      <c r="E86" s="12">
        <v>325</v>
      </c>
      <c r="F86" s="12">
        <f>488+108</f>
        <v>596</v>
      </c>
      <c r="G86" s="12">
        <v>441</v>
      </c>
      <c r="H86" s="12">
        <f>244+81</f>
        <v>325</v>
      </c>
      <c r="I86" s="12">
        <v>596</v>
      </c>
      <c r="J86" s="12">
        <f>366+81</f>
        <v>447</v>
      </c>
      <c r="K86" s="12">
        <f>366+81</f>
        <v>447</v>
      </c>
      <c r="L86" s="12">
        <v>596</v>
      </c>
      <c r="M86" s="12">
        <v>176</v>
      </c>
      <c r="N86" s="10">
        <f>SUM(C86:M86)</f>
        <v>4566</v>
      </c>
    </row>
    <row r="87" spans="1:14" ht="22.5" customHeight="1">
      <c r="A87" s="3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0"/>
    </row>
    <row r="88" spans="1:14" ht="22.5" customHeight="1">
      <c r="A88" s="3" t="s">
        <v>52</v>
      </c>
      <c r="B88" s="1" t="s">
        <v>15</v>
      </c>
      <c r="C88" s="12">
        <v>0</v>
      </c>
      <c r="D88" s="12">
        <v>16</v>
      </c>
      <c r="E88" s="12">
        <v>16</v>
      </c>
      <c r="F88" s="12">
        <v>82</v>
      </c>
      <c r="G88" s="12">
        <v>82</v>
      </c>
      <c r="H88" s="12">
        <v>66</v>
      </c>
      <c r="I88" s="12">
        <v>118</v>
      </c>
      <c r="J88" s="12">
        <f>102+16</f>
        <v>118</v>
      </c>
      <c r="K88" s="12">
        <f>51+16</f>
        <v>67</v>
      </c>
      <c r="L88" s="12">
        <v>0</v>
      </c>
      <c r="M88" s="12">
        <v>51</v>
      </c>
      <c r="N88" s="10">
        <f>SUM(C88:M88)</f>
        <v>616</v>
      </c>
    </row>
    <row r="89" spans="1:1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</sheetData>
  <sheetProtection/>
  <mergeCells count="4">
    <mergeCell ref="A1:N1"/>
    <mergeCell ref="A2:N2"/>
    <mergeCell ref="A3:N3"/>
    <mergeCell ref="A4:N4"/>
  </mergeCells>
  <printOptions/>
  <pageMargins left="0.7874015748031497" right="0.7874015748031497" top="0.984251968503937" bottom="0.984251968503937" header="0.5118110236220472" footer="0.511811023622047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Merenda</dc:creator>
  <cp:keywords/>
  <dc:description/>
  <cp:lastModifiedBy>Edineia da Costa Fernandes</cp:lastModifiedBy>
  <cp:lastPrinted>2021-12-08T13:04:50Z</cp:lastPrinted>
  <dcterms:created xsi:type="dcterms:W3CDTF">2010-10-24T18:13:59Z</dcterms:created>
  <dcterms:modified xsi:type="dcterms:W3CDTF">2022-12-21T14:22:08Z</dcterms:modified>
  <cp:category/>
  <cp:version/>
  <cp:contentType/>
  <cp:contentStatus/>
</cp:coreProperties>
</file>